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5625" yWindow="0" windowWidth="24120" windowHeight="13620" tabRatio="784"/>
  </bookViews>
  <sheets>
    <sheet name="all data" sheetId="6" r:id="rId1"/>
    <sheet name="recall-precision analysis" sheetId="2" r:id="rId2"/>
    <sheet name="analysis" sheetId="3" r:id="rId3"/>
    <sheet name="averageAnalysis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18" i="6"/>
  <c r="J118"/>
  <c r="M120"/>
  <c r="K120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D120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18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18"/>
  <c r="I117"/>
  <c r="F98"/>
  <c r="F99"/>
  <c r="M117"/>
  <c r="L117"/>
  <c r="K117"/>
  <c r="J117"/>
  <c r="I116"/>
  <c r="M116"/>
  <c r="L116"/>
  <c r="K116"/>
  <c r="J116"/>
  <c r="M115"/>
  <c r="L115"/>
  <c r="K115"/>
  <c r="J115"/>
  <c r="AJ113"/>
  <c r="AI113"/>
  <c r="AG113"/>
  <c r="AF113"/>
  <c r="AD113"/>
  <c r="AC113"/>
  <c r="AB113"/>
  <c r="AA113"/>
  <c r="Y113"/>
  <c r="X113"/>
  <c r="W113"/>
  <c r="V113"/>
  <c r="T113"/>
  <c r="S113"/>
  <c r="R113"/>
  <c r="Q113"/>
  <c r="M112"/>
  <c r="L112"/>
  <c r="M111"/>
  <c r="L111"/>
  <c r="M110"/>
  <c r="L110"/>
  <c r="M109"/>
  <c r="L109"/>
  <c r="M108"/>
  <c r="L108"/>
  <c r="M107"/>
  <c r="L107"/>
  <c r="M106"/>
  <c r="L106"/>
  <c r="M105"/>
  <c r="L105"/>
  <c r="M104"/>
  <c r="L104"/>
  <c r="M103"/>
  <c r="L103"/>
  <c r="M102"/>
  <c r="L102"/>
  <c r="M101"/>
  <c r="L101"/>
  <c r="M100"/>
  <c r="L10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N64"/>
  <c r="K57"/>
  <c r="J57"/>
  <c r="M59"/>
  <c r="K59"/>
  <c r="I59"/>
  <c r="H59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D59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57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57"/>
  <c r="M56"/>
  <c r="L56"/>
  <c r="K56"/>
  <c r="J56"/>
  <c r="M55"/>
  <c r="L55"/>
  <c r="K55"/>
  <c r="J55"/>
  <c r="M54"/>
  <c r="L54"/>
  <c r="K54"/>
  <c r="J54"/>
  <c r="AJ53"/>
  <c r="AI53"/>
  <c r="AG53"/>
  <c r="AF53"/>
  <c r="AD53"/>
  <c r="AC53"/>
  <c r="AB53"/>
  <c r="AA53"/>
  <c r="Y53"/>
  <c r="X53"/>
  <c r="W53"/>
  <c r="V53"/>
  <c r="T53"/>
  <c r="S53"/>
  <c r="R53"/>
  <c r="Q53"/>
  <c r="M52"/>
  <c r="L52"/>
  <c r="F52"/>
  <c r="M51"/>
  <c r="L51"/>
  <c r="F51"/>
  <c r="M50"/>
  <c r="L50"/>
  <c r="F50"/>
  <c r="M49"/>
  <c r="L49"/>
  <c r="F49"/>
  <c r="M48"/>
  <c r="L48"/>
  <c r="F48"/>
  <c r="M47"/>
  <c r="L47"/>
  <c r="F47"/>
  <c r="M46"/>
  <c r="L46"/>
  <c r="F46"/>
  <c r="M45"/>
  <c r="L45"/>
  <c r="F45"/>
  <c r="M44"/>
  <c r="L44"/>
  <c r="F44"/>
  <c r="M43"/>
  <c r="L43"/>
  <c r="F43"/>
  <c r="M42"/>
  <c r="L42"/>
  <c r="F42"/>
  <c r="M41"/>
  <c r="L41"/>
  <c r="F41"/>
  <c r="M40"/>
  <c r="L40"/>
  <c r="F40"/>
  <c r="M39"/>
  <c r="L39"/>
  <c r="F39"/>
  <c r="M38"/>
  <c r="L38"/>
  <c r="F38"/>
  <c r="M37"/>
  <c r="L37"/>
  <c r="F37"/>
  <c r="M36"/>
  <c r="L36"/>
  <c r="F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AU59" i="2"/>
  <c r="AU57"/>
  <c r="AM4"/>
  <c r="AM5"/>
  <c r="AM6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58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119"/>
  <c r="AS59"/>
  <c r="AM57"/>
  <c r="AM118"/>
  <c r="AS57"/>
  <c r="AM120"/>
  <c r="AO97"/>
  <c r="AO96"/>
  <c r="AO95"/>
  <c r="AO94"/>
  <c r="AO93"/>
  <c r="AO92"/>
  <c r="AO91"/>
  <c r="AO90"/>
  <c r="AO89"/>
  <c r="AO88"/>
  <c r="AO87"/>
  <c r="AO86"/>
  <c r="AO85"/>
  <c r="AO84"/>
  <c r="AO83"/>
  <c r="AO82"/>
  <c r="AO81"/>
  <c r="AO80"/>
  <c r="AO79"/>
  <c r="AO78"/>
  <c r="AO77"/>
  <c r="AO76"/>
  <c r="AO75"/>
  <c r="AO74"/>
  <c r="AO73"/>
  <c r="AO72"/>
  <c r="AO71"/>
  <c r="AO70"/>
  <c r="AO69"/>
  <c r="AO68"/>
  <c r="AO67"/>
  <c r="AO66"/>
  <c r="AO65"/>
  <c r="AO64"/>
  <c r="J118"/>
  <c r="K118"/>
  <c r="AO119"/>
  <c r="AO120"/>
  <c r="AO118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58"/>
  <c r="AO57"/>
  <c r="AM1048576"/>
  <c r="M120"/>
  <c r="K120"/>
  <c r="K57"/>
  <c r="J57"/>
  <c r="M59"/>
  <c r="K59"/>
  <c r="F64"/>
  <c r="F65"/>
  <c r="F66"/>
  <c r="F67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S4" i="4"/>
  <c r="F4" i="2"/>
  <c r="F5"/>
  <c r="F6"/>
  <c r="F7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O4" i="4"/>
  <c r="N64" i="2"/>
  <c r="C10" i="4"/>
  <c r="B10"/>
  <c r="D120" i="2"/>
  <c r="T4" i="4"/>
  <c r="D59" i="2"/>
  <c r="P4" i="4"/>
  <c r="I59" i="2"/>
  <c r="H59"/>
  <c r="B4" i="4"/>
  <c r="B5"/>
  <c r="B6"/>
  <c r="I117" i="2"/>
  <c r="I116"/>
  <c r="L7"/>
  <c r="I7" i="4"/>
  <c r="C14"/>
  <c r="H7"/>
  <c r="C13"/>
  <c r="F36" i="2"/>
  <c r="F37"/>
  <c r="F38"/>
  <c r="F39"/>
  <c r="F40"/>
  <c r="F41"/>
  <c r="F42"/>
  <c r="F43"/>
  <c r="F44"/>
  <c r="F45"/>
  <c r="F46"/>
  <c r="F47"/>
  <c r="F48"/>
  <c r="F49"/>
  <c r="F50"/>
  <c r="F51"/>
  <c r="F52"/>
  <c r="C7" i="4"/>
  <c r="B13"/>
  <c r="D7"/>
  <c r="B14"/>
  <c r="L100" i="2"/>
  <c r="M100"/>
  <c r="L101"/>
  <c r="M101"/>
  <c r="L102"/>
  <c r="M102"/>
  <c r="L103"/>
  <c r="M103"/>
  <c r="L104"/>
  <c r="M104"/>
  <c r="L105"/>
  <c r="M105"/>
  <c r="L106"/>
  <c r="M106"/>
  <c r="L107"/>
  <c r="M107"/>
  <c r="L108"/>
  <c r="M108"/>
  <c r="L109"/>
  <c r="M109"/>
  <c r="L110"/>
  <c r="M110"/>
  <c r="L111"/>
  <c r="M111"/>
  <c r="L91"/>
  <c r="L92"/>
  <c r="L93"/>
  <c r="L94"/>
  <c r="L95"/>
  <c r="L96"/>
  <c r="L97"/>
  <c r="L98"/>
  <c r="L99"/>
  <c r="L112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64"/>
  <c r="L4"/>
  <c r="L5"/>
  <c r="L6"/>
  <c r="L8"/>
  <c r="L9"/>
  <c r="L10"/>
  <c r="L11"/>
  <c r="L12"/>
  <c r="L13"/>
  <c r="L14"/>
  <c r="L15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16"/>
  <c r="M112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4"/>
  <c r="AJ113"/>
  <c r="AG113"/>
  <c r="AB113"/>
  <c r="AC113"/>
  <c r="AD113"/>
  <c r="AI113"/>
  <c r="AF113"/>
  <c r="AA113"/>
  <c r="W113"/>
  <c r="X113"/>
  <c r="Y113"/>
  <c r="V113"/>
  <c r="R113"/>
  <c r="S113"/>
  <c r="T113"/>
  <c r="Q113"/>
  <c r="AJ53"/>
  <c r="AI53"/>
  <c r="AG53"/>
  <c r="AF53"/>
  <c r="AB53"/>
  <c r="AC53"/>
  <c r="AD53"/>
  <c r="AA53"/>
  <c r="W53"/>
  <c r="X53"/>
  <c r="Y53"/>
  <c r="V53"/>
  <c r="C7" i="3"/>
  <c r="R53" i="2"/>
  <c r="S53"/>
  <c r="T53"/>
  <c r="Q53"/>
  <c r="D10" i="4"/>
  <c r="M4"/>
  <c r="K115" i="2"/>
  <c r="J115"/>
  <c r="H4" i="4"/>
  <c r="M118" i="2"/>
  <c r="K7" i="4"/>
  <c r="C16"/>
  <c r="M115" i="2"/>
  <c r="K4" i="4"/>
  <c r="L115" i="2"/>
  <c r="J4" i="4"/>
  <c r="J54" i="2"/>
  <c r="C4" i="4"/>
  <c r="L57" i="2"/>
  <c r="E7" i="4"/>
  <c r="B15"/>
  <c r="M54" i="2"/>
  <c r="F4" i="4"/>
  <c r="M57" i="2"/>
  <c r="F7" i="4"/>
  <c r="B16"/>
  <c r="L118" i="2"/>
  <c r="J7" i="4"/>
  <c r="C15"/>
  <c r="J55" i="2"/>
  <c r="C5" i="4"/>
  <c r="L54" i="2"/>
  <c r="E4" i="4"/>
  <c r="K54" i="2"/>
  <c r="M116"/>
  <c r="K5" i="4"/>
  <c r="M117" i="2"/>
  <c r="K6" i="4"/>
  <c r="J116" i="2"/>
  <c r="H5" i="4"/>
  <c r="K117" i="2"/>
  <c r="I6" i="4"/>
  <c r="J117" i="2"/>
  <c r="H6" i="4"/>
  <c r="K116" i="2"/>
  <c r="I5" i="4"/>
  <c r="L117" i="2"/>
  <c r="J6" i="4"/>
  <c r="L116" i="2"/>
  <c r="J5" i="4"/>
  <c r="K56" i="2"/>
  <c r="D6" i="4"/>
  <c r="J56" i="2"/>
  <c r="C6" i="4"/>
  <c r="K55" i="2"/>
  <c r="D5" i="4"/>
  <c r="M55" i="2"/>
  <c r="F5" i="4"/>
  <c r="L55" i="2"/>
  <c r="E5" i="4"/>
  <c r="M56" i="2"/>
  <c r="F6" i="4"/>
  <c r="L56" i="2"/>
  <c r="E6" i="4"/>
  <c r="D7" i="3"/>
  <c r="D6"/>
  <c r="E7"/>
  <c r="C11"/>
  <c r="C6"/>
  <c r="D12"/>
  <c r="F11"/>
  <c r="D8"/>
  <c r="F5"/>
  <c r="F12"/>
  <c r="D11"/>
  <c r="F10"/>
  <c r="D10"/>
  <c r="F9"/>
  <c r="D9"/>
  <c r="F8"/>
  <c r="F7"/>
  <c r="F6"/>
  <c r="D5"/>
  <c r="C12"/>
  <c r="E12"/>
  <c r="E11"/>
  <c r="C9"/>
  <c r="E10"/>
  <c r="C10"/>
  <c r="E9"/>
  <c r="C8"/>
  <c r="E8"/>
  <c r="E5"/>
  <c r="E6"/>
  <c r="C5"/>
  <c r="I4" i="4"/>
  <c r="R4"/>
  <c r="D4"/>
  <c r="N4"/>
</calcChain>
</file>

<file path=xl/sharedStrings.xml><?xml version="1.0" encoding="utf-8"?>
<sst xmlns="http://schemas.openxmlformats.org/spreadsheetml/2006/main" count="376" uniqueCount="135">
  <si>
    <t>sag54</t>
  </si>
  <si>
    <t>sag50</t>
  </si>
  <si>
    <t>aakak1</t>
  </si>
  <si>
    <t>mhmas2</t>
  </si>
  <si>
    <t>ha222</t>
  </si>
  <si>
    <t>kmaa1</t>
  </si>
  <si>
    <t>aaha2</t>
  </si>
  <si>
    <t>laa19</t>
  </si>
  <si>
    <t>aa834</t>
  </si>
  <si>
    <t>ra308</t>
  </si>
  <si>
    <t>ja203</t>
  </si>
  <si>
    <t>aha20</t>
  </si>
  <si>
    <t>ba135</t>
  </si>
  <si>
    <t>aha26</t>
  </si>
  <si>
    <t>na268</t>
  </si>
  <si>
    <t>fma10</t>
  </si>
  <si>
    <t>ea229</t>
  </si>
  <si>
    <t>ma660</t>
  </si>
  <si>
    <t>ab757</t>
  </si>
  <si>
    <t>myb1</t>
  </si>
  <si>
    <t>lbb5</t>
  </si>
  <si>
    <t>nnbna1</t>
  </si>
  <si>
    <t>amsb2</t>
  </si>
  <si>
    <t>zc68</t>
  </si>
  <si>
    <t>ad383</t>
  </si>
  <si>
    <t>ard24</t>
  </si>
  <si>
    <t>dd173</t>
  </si>
  <si>
    <t>hd123</t>
  </si>
  <si>
    <t>qd18</t>
  </si>
  <si>
    <t>ie36</t>
  </si>
  <si>
    <t>ete3</t>
  </si>
  <si>
    <t>zf26</t>
  </si>
  <si>
    <t>ng149</t>
  </si>
  <si>
    <t>aag15</t>
  </si>
  <si>
    <t>pgj3</t>
  </si>
  <si>
    <t>ooi7</t>
  </si>
  <si>
    <t>ai121</t>
  </si>
  <si>
    <t>jk303</t>
  </si>
  <si>
    <t>bl115</t>
  </si>
  <si>
    <t>xl182</t>
  </si>
  <si>
    <t>ql77</t>
  </si>
  <si>
    <t>lkm17</t>
  </si>
  <si>
    <t>nm338</t>
  </si>
  <si>
    <t>tm266</t>
  </si>
  <si>
    <t>hanm1</t>
  </si>
  <si>
    <t>vm137</t>
  </si>
  <si>
    <t>dkn5</t>
  </si>
  <si>
    <t>scp25</t>
  </si>
  <si>
    <t>lp234</t>
  </si>
  <si>
    <t>pp256</t>
  </si>
  <si>
    <t>rql1</t>
  </si>
  <si>
    <t>as834</t>
  </si>
  <si>
    <t>us34</t>
  </si>
  <si>
    <t>abmgms1</t>
  </si>
  <si>
    <t>ps360</t>
  </si>
  <si>
    <t>st338</t>
  </si>
  <si>
    <t>gt112</t>
  </si>
  <si>
    <t>mv127</t>
  </si>
  <si>
    <t>bw110</t>
  </si>
  <si>
    <t>xw118</t>
  </si>
  <si>
    <t>px12</t>
  </si>
  <si>
    <t>jy103</t>
  </si>
  <si>
    <t>lz113</t>
  </si>
  <si>
    <t>zd30</t>
  </si>
  <si>
    <t>sz129</t>
  </si>
  <si>
    <t>xz169</t>
  </si>
  <si>
    <t>yz295</t>
  </si>
  <si>
    <t>hbz1</t>
  </si>
  <si>
    <t>Total</t>
  </si>
  <si>
    <t>NO.</t>
  </si>
  <si>
    <t>User name</t>
  </si>
  <si>
    <t>Group
A</t>
  </si>
  <si>
    <t>Group
B</t>
  </si>
  <si>
    <t>F2</t>
  </si>
  <si>
    <t>Q1</t>
  </si>
  <si>
    <t>Q2</t>
  </si>
  <si>
    <t>Q3(100)</t>
  </si>
  <si>
    <t>Failures with correct 
descriptions</t>
  </si>
  <si>
    <t>Failures with correct 
descriptions and location</t>
  </si>
  <si>
    <t>F 1</t>
  </si>
  <si>
    <t>LoC</t>
  </si>
  <si>
    <t>F 3</t>
  </si>
  <si>
    <t>F 4</t>
  </si>
  <si>
    <t>F 5</t>
  </si>
  <si>
    <t>F 6</t>
  </si>
  <si>
    <t>F 7</t>
  </si>
  <si>
    <t>F 8</t>
  </si>
  <si>
    <t>registerClient()</t>
  </si>
  <si>
    <t>pickup()</t>
  </si>
  <si>
    <t>dropoff()</t>
  </si>
  <si>
    <t xml:space="preserve"> makeReservation()</t>
  </si>
  <si>
    <t>canelReservation()</t>
  </si>
  <si>
    <t>Intended 8 faults (F1 to F8)</t>
  </si>
  <si>
    <t>Group A</t>
  </si>
  <si>
    <t>Group B</t>
  </si>
  <si>
    <t>Number of users</t>
  </si>
  <si>
    <t>makeReservation()</t>
  </si>
  <si>
    <t>F 2</t>
  </si>
  <si>
    <t xml:space="preserve">8 Faults </t>
  </si>
  <si>
    <t xml:space="preserve">Failures with descriptions </t>
  </si>
  <si>
    <t>Failures with locations</t>
  </si>
  <si>
    <t>Failure identified</t>
  </si>
  <si>
    <t>Correct failures</t>
  </si>
  <si>
    <t>CW2</t>
  </si>
  <si>
    <t>CW3</t>
  </si>
  <si>
    <t>avg</t>
  </si>
  <si>
    <t>Average for students who are higher than</t>
  </si>
  <si>
    <t xml:space="preserve">Average for all </t>
  </si>
  <si>
    <t>For all</t>
  </si>
  <si>
    <t>recall</t>
  </si>
  <si>
    <t>precision</t>
  </si>
  <si>
    <t>number of students</t>
  </si>
  <si>
    <t>Avg CW mark in A and B</t>
  </si>
  <si>
    <t>A</t>
  </si>
  <si>
    <t>B</t>
  </si>
  <si>
    <t>A and B</t>
  </si>
  <si>
    <t>P Value from T Score Calculation using  DF: 64; one-tailed. http://www.socscistatistics.com/pvalues/tdistribution.aspx</t>
  </si>
  <si>
    <t xml:space="preserve">T = </t>
  </si>
  <si>
    <t xml:space="preserve">S_X1X2 = </t>
  </si>
  <si>
    <t>CONFIDENCE</t>
  </si>
  <si>
    <t xml:space="preserve">A mean </t>
  </si>
  <si>
    <t>A std dev.</t>
  </si>
  <si>
    <t xml:space="preserve">B mean </t>
  </si>
  <si>
    <t>B std dev.</t>
  </si>
  <si>
    <t xml:space="preserve">t-test  </t>
  </si>
  <si>
    <t xml:space="preserve">p-value  </t>
  </si>
  <si>
    <t>A mean X1</t>
  </si>
  <si>
    <t>A std deviation s1</t>
  </si>
  <si>
    <t xml:space="preserve">B std deviation </t>
  </si>
  <si>
    <t>T-Test calculation (recall)</t>
  </si>
  <si>
    <t>T-Test calculation (precision)</t>
  </si>
  <si>
    <t xml:space="preserve"> The result is significant at p &lt; 0.05.</t>
  </si>
  <si>
    <t xml:space="preserve">The P-Value (recall) is </t>
  </si>
  <si>
    <t xml:space="preserve">The P-Value (precision) is </t>
  </si>
  <si>
    <t>Average for students whotheir marks between (.. and .. )</t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</si>
</sst>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rgb="FF3F3F3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rgb="FF3F3F3F"/>
      <name val="Calibri"/>
      <family val="2"/>
      <scheme val="minor"/>
    </font>
    <font>
      <sz val="14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8"/>
      <color rgb="FF3F3F3F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3F3F3F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6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3F3F3F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B43"/>
        <bgColor indexed="64"/>
      </patternFill>
    </fill>
    <fill>
      <patternFill patternType="solid">
        <fgColor rgb="FFFFF3C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FF99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1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auto="1"/>
      </right>
      <top/>
      <bottom style="thin">
        <color theme="1"/>
      </bottom>
      <diagonal/>
    </border>
    <border>
      <left/>
      <right/>
      <top style="thin">
        <color theme="1"/>
      </top>
      <bottom style="medium">
        <color auto="1"/>
      </bottom>
      <diagonal/>
    </border>
    <border>
      <left style="thin">
        <color theme="0"/>
      </left>
      <right/>
      <top style="thin">
        <color theme="0"/>
      </top>
      <bottom style="medium">
        <color auto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/>
      <right style="medium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theme="1"/>
      </bottom>
      <diagonal/>
    </border>
    <border>
      <left style="medium">
        <color auto="1"/>
      </left>
      <right/>
      <top style="thin">
        <color theme="1"/>
      </top>
      <bottom style="thin">
        <color theme="1"/>
      </bottom>
      <diagonal/>
    </border>
    <border>
      <left style="medium">
        <color auto="1"/>
      </left>
      <right/>
      <top style="thin">
        <color theme="1"/>
      </top>
      <bottom style="medium">
        <color auto="1"/>
      </bottom>
      <diagonal/>
    </border>
    <border>
      <left style="thin">
        <color theme="1"/>
      </left>
      <right style="medium">
        <color auto="1"/>
      </right>
      <top style="thin">
        <color theme="1"/>
      </top>
      <bottom style="medium">
        <color auto="1"/>
      </bottom>
      <diagonal/>
    </border>
    <border>
      <left style="thin">
        <color theme="0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0"/>
      </right>
      <top style="thin">
        <color theme="1"/>
      </top>
      <bottom style="thin">
        <color theme="0"/>
      </bottom>
      <diagonal/>
    </border>
    <border>
      <left/>
      <right style="medium">
        <color auto="1"/>
      </right>
      <top style="thin">
        <color theme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auto="1"/>
      </bottom>
      <diagonal/>
    </border>
    <border>
      <left style="medium">
        <color auto="1"/>
      </left>
      <right/>
      <top style="thin">
        <color theme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12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10" xfId="0" applyBorder="1" applyAlignment="1">
      <alignment horizontal="center" vertical="center"/>
    </xf>
    <xf numFmtId="0" fontId="21" fillId="4" borderId="18" xfId="8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0" xfId="0" applyBorder="1"/>
    <xf numFmtId="0" fontId="0" fillId="0" borderId="25" xfId="0" applyBorder="1"/>
    <xf numFmtId="0" fontId="0" fillId="33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3" borderId="13" xfId="0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34" borderId="15" xfId="0" applyFont="1" applyFill="1" applyBorder="1" applyAlignment="1">
      <alignment horizontal="center" vertical="center"/>
    </xf>
    <xf numFmtId="0" fontId="0" fillId="0" borderId="30" xfId="0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/>
    </xf>
    <xf numFmtId="0" fontId="21" fillId="41" borderId="19" xfId="8" applyFont="1" applyFill="1" applyBorder="1" applyAlignment="1">
      <alignment horizontal="center" vertical="center"/>
    </xf>
    <xf numFmtId="0" fontId="21" fillId="41" borderId="38" xfId="8" applyFont="1" applyFill="1" applyBorder="1" applyAlignment="1">
      <alignment horizontal="center" vertical="center"/>
    </xf>
    <xf numFmtId="0" fontId="19" fillId="34" borderId="37" xfId="0" applyFont="1" applyFill="1" applyBorder="1" applyAlignment="1">
      <alignment horizontal="center" vertical="center" wrapText="1"/>
    </xf>
    <xf numFmtId="0" fontId="24" fillId="33" borderId="20" xfId="6" applyFont="1" applyFill="1" applyBorder="1" applyAlignment="1">
      <alignment horizontal="center"/>
    </xf>
    <xf numFmtId="0" fontId="24" fillId="37" borderId="20" xfId="11" applyFont="1" applyFill="1" applyBorder="1" applyAlignment="1">
      <alignment horizontal="center"/>
    </xf>
    <xf numFmtId="0" fontId="24" fillId="37" borderId="39" xfId="11" applyFont="1" applyFill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38" xfId="0" applyFont="1" applyBorder="1" applyAlignment="1">
      <alignment horizontal="center"/>
    </xf>
    <xf numFmtId="0" fontId="24" fillId="0" borderId="39" xfId="0" applyFont="1" applyBorder="1" applyAlignment="1">
      <alignment horizontal="center"/>
    </xf>
    <xf numFmtId="0" fontId="0" fillId="33" borderId="22" xfId="0" applyFill="1" applyBorder="1" applyAlignment="1">
      <alignment horizontal="center" vertical="center"/>
    </xf>
    <xf numFmtId="0" fontId="0" fillId="36" borderId="36" xfId="0" applyFill="1" applyBorder="1" applyAlignment="1">
      <alignment horizontal="center" vertical="center"/>
    </xf>
    <xf numFmtId="0" fontId="0" fillId="41" borderId="37" xfId="0" applyFill="1" applyBorder="1" applyAlignment="1">
      <alignment horizontal="center" vertical="center"/>
    </xf>
    <xf numFmtId="0" fontId="0" fillId="41" borderId="43" xfId="0" applyFill="1" applyBorder="1" applyAlignment="1">
      <alignment horizontal="center" vertical="center"/>
    </xf>
    <xf numFmtId="0" fontId="21" fillId="4" borderId="26" xfId="8" applyFont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37" borderId="45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9" fillId="5" borderId="45" xfId="9" applyBorder="1" applyAlignment="1">
      <alignment horizontal="center"/>
    </xf>
    <xf numFmtId="0" fontId="0" fillId="0" borderId="55" xfId="0" applyBorder="1"/>
    <xf numFmtId="0" fontId="0" fillId="0" borderId="57" xfId="0" applyBorder="1" applyAlignment="1">
      <alignment horizontal="center"/>
    </xf>
    <xf numFmtId="0" fontId="0" fillId="0" borderId="11" xfId="0" applyBorder="1" applyAlignment="1">
      <alignment horizontal="center"/>
    </xf>
    <xf numFmtId="0" fontId="19" fillId="36" borderId="45" xfId="0" applyFont="1" applyFill="1" applyBorder="1" applyAlignment="1">
      <alignment horizontal="center" vertical="center" wrapText="1"/>
    </xf>
    <xf numFmtId="0" fontId="19" fillId="38" borderId="45" xfId="0" applyFont="1" applyFill="1" applyBorder="1" applyAlignment="1">
      <alignment horizontal="center" vertical="center" wrapText="1"/>
    </xf>
    <xf numFmtId="0" fontId="19" fillId="36" borderId="62" xfId="0" applyFont="1" applyFill="1" applyBorder="1" applyAlignment="1">
      <alignment horizontal="center" vertical="center" wrapText="1"/>
    </xf>
    <xf numFmtId="0" fontId="19" fillId="38" borderId="63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5" xfId="0" applyBorder="1" applyAlignment="1">
      <alignment horizontal="center"/>
    </xf>
    <xf numFmtId="0" fontId="18" fillId="35" borderId="65" xfId="10" applyFont="1" applyFill="1" applyBorder="1" applyAlignment="1">
      <alignment horizontal="center"/>
    </xf>
    <xf numFmtId="0" fontId="0" fillId="34" borderId="66" xfId="0" applyFill="1" applyBorder="1" applyAlignment="1">
      <alignment horizontal="center" vertical="center"/>
    </xf>
    <xf numFmtId="0" fontId="0" fillId="33" borderId="66" xfId="0" applyFill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70" xfId="0" applyBorder="1" applyAlignment="1">
      <alignment horizontal="center"/>
    </xf>
    <xf numFmtId="0" fontId="19" fillId="38" borderId="5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34" xfId="0" applyBorder="1" applyAlignment="1">
      <alignment horizontal="center"/>
    </xf>
    <xf numFmtId="0" fontId="21" fillId="4" borderId="56" xfId="8" applyFont="1" applyBorder="1" applyAlignment="1">
      <alignment horizontal="center" vertical="center"/>
    </xf>
    <xf numFmtId="0" fontId="21" fillId="4" borderId="57" xfId="8" applyFont="1" applyBorder="1" applyAlignment="1">
      <alignment horizontal="center" vertical="center"/>
    </xf>
    <xf numFmtId="0" fontId="21" fillId="42" borderId="58" xfId="8" applyFont="1" applyFill="1" applyBorder="1" applyAlignment="1">
      <alignment horizontal="center" vertical="center"/>
    </xf>
    <xf numFmtId="0" fontId="0" fillId="43" borderId="11" xfId="0" applyFill="1" applyBorder="1" applyAlignment="1">
      <alignment horizontal="center"/>
    </xf>
    <xf numFmtId="0" fontId="0" fillId="43" borderId="13" xfId="0" applyFill="1" applyBorder="1" applyAlignment="1">
      <alignment horizontal="center"/>
    </xf>
    <xf numFmtId="0" fontId="0" fillId="43" borderId="63" xfId="0" applyFill="1" applyBorder="1" applyAlignment="1">
      <alignment horizontal="center"/>
    </xf>
    <xf numFmtId="0" fontId="19" fillId="36" borderId="47" xfId="0" applyFont="1" applyFill="1" applyBorder="1" applyAlignment="1">
      <alignment horizontal="center" vertical="center" wrapText="1"/>
    </xf>
    <xf numFmtId="0" fontId="0" fillId="0" borderId="69" xfId="0" applyBorder="1" applyAlignment="1">
      <alignment horizontal="center"/>
    </xf>
    <xf numFmtId="0" fontId="19" fillId="36" borderId="74" xfId="0" applyFont="1" applyFill="1" applyBorder="1" applyAlignment="1">
      <alignment horizontal="center" vertical="center" wrapText="1"/>
    </xf>
    <xf numFmtId="0" fontId="0" fillId="35" borderId="46" xfId="0" applyFill="1" applyBorder="1" applyAlignment="1">
      <alignment horizontal="center"/>
    </xf>
    <xf numFmtId="0" fontId="0" fillId="35" borderId="45" xfId="0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21" fillId="0" borderId="0" xfId="8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0" fillId="36" borderId="47" xfId="0" applyFont="1" applyFill="1" applyBorder="1" applyAlignment="1">
      <alignment horizontal="center" vertical="center" wrapText="1"/>
    </xf>
    <xf numFmtId="0" fontId="0" fillId="36" borderId="45" xfId="0" applyFont="1" applyFill="1" applyBorder="1" applyAlignment="1">
      <alignment horizontal="center" vertical="center" wrapText="1"/>
    </xf>
    <xf numFmtId="0" fontId="0" fillId="38" borderId="42" xfId="0" applyFont="1" applyFill="1" applyBorder="1" applyAlignment="1">
      <alignment horizontal="center" vertical="center" wrapText="1"/>
    </xf>
    <xf numFmtId="0" fontId="0" fillId="38" borderId="61" xfId="0" applyFont="1" applyFill="1" applyBorder="1" applyAlignment="1">
      <alignment horizontal="center" vertical="center" wrapText="1"/>
    </xf>
    <xf numFmtId="0" fontId="27" fillId="4" borderId="56" xfId="8" applyFont="1" applyBorder="1" applyAlignment="1">
      <alignment horizontal="center"/>
    </xf>
    <xf numFmtId="0" fontId="27" fillId="4" borderId="58" xfId="8" applyFont="1" applyBorder="1" applyAlignment="1">
      <alignment horizontal="center"/>
    </xf>
    <xf numFmtId="0" fontId="0" fillId="36" borderId="81" xfId="0" applyFont="1" applyFill="1" applyBorder="1" applyAlignment="1">
      <alignment horizontal="center" vertical="center" wrapText="1"/>
    </xf>
    <xf numFmtId="0" fontId="19" fillId="34" borderId="80" xfId="0" applyFont="1" applyFill="1" applyBorder="1" applyAlignment="1">
      <alignment horizontal="center"/>
    </xf>
    <xf numFmtId="0" fontId="28" fillId="5" borderId="61" xfId="9" applyFont="1" applyBorder="1" applyAlignment="1">
      <alignment horizontal="center"/>
    </xf>
    <xf numFmtId="0" fontId="29" fillId="5" borderId="61" xfId="9" applyFont="1" applyBorder="1" applyAlignment="1">
      <alignment horizontal="center"/>
    </xf>
    <xf numFmtId="0" fontId="0" fillId="36" borderId="61" xfId="0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35" borderId="44" xfId="0" applyFill="1" applyBorder="1" applyAlignment="1">
      <alignment horizontal="center"/>
    </xf>
    <xf numFmtId="0" fontId="0" fillId="35" borderId="0" xfId="0" applyFill="1" applyBorder="1" applyAlignment="1">
      <alignment horizontal="center"/>
    </xf>
    <xf numFmtId="0" fontId="18" fillId="35" borderId="0" xfId="1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2" xfId="0" applyBorder="1" applyAlignment="1">
      <alignment horizontal="center"/>
    </xf>
    <xf numFmtId="0" fontId="19" fillId="33" borderId="45" xfId="0" applyFont="1" applyFill="1" applyBorder="1" applyAlignment="1">
      <alignment horizontal="center" vertical="center"/>
    </xf>
    <xf numFmtId="0" fontId="28" fillId="45" borderId="60" xfId="9" applyFont="1" applyFill="1" applyBorder="1" applyAlignment="1">
      <alignment horizontal="center"/>
    </xf>
    <xf numFmtId="0" fontId="29" fillId="46" borderId="60" xfId="9" applyFont="1" applyFill="1" applyBorder="1" applyAlignment="1">
      <alignment horizontal="center"/>
    </xf>
    <xf numFmtId="0" fontId="0" fillId="46" borderId="57" xfId="0" applyFill="1" applyBorder="1" applyAlignment="1">
      <alignment horizontal="center"/>
    </xf>
    <xf numFmtId="0" fontId="0" fillId="46" borderId="58" xfId="0" applyFill="1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0" xfId="0" applyBorder="1" applyAlignment="1"/>
    <xf numFmtId="0" fontId="20" fillId="35" borderId="27" xfId="10" applyFont="1" applyFill="1" applyBorder="1" applyAlignment="1">
      <alignment horizontal="center" vertical="center"/>
    </xf>
    <xf numFmtId="0" fontId="19" fillId="35" borderId="27" xfId="0" applyFont="1" applyFill="1" applyBorder="1" applyAlignment="1">
      <alignment horizontal="center" vertical="center" wrapText="1"/>
    </xf>
    <xf numFmtId="0" fontId="20" fillId="35" borderId="78" xfId="10" applyFont="1" applyFill="1" applyBorder="1" applyAlignment="1">
      <alignment horizontal="center" vertical="center"/>
    </xf>
    <xf numFmtId="0" fontId="19" fillId="35" borderId="78" xfId="0" applyFont="1" applyFill="1" applyBorder="1" applyAlignment="1">
      <alignment horizontal="center" vertical="center" wrapText="1"/>
    </xf>
    <xf numFmtId="0" fontId="30" fillId="2" borderId="45" xfId="6" applyFont="1" applyBorder="1" applyAlignment="1">
      <alignment horizontal="center" vertical="center" wrapText="1"/>
    </xf>
    <xf numFmtId="0" fontId="20" fillId="35" borderId="45" xfId="1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0" fillId="6" borderId="5" xfId="10" applyAlignment="1">
      <alignment horizontal="center" vertical="center"/>
    </xf>
    <xf numFmtId="0" fontId="0" fillId="0" borderId="0" xfId="0" applyBorder="1" applyAlignment="1">
      <alignment horizontal="center"/>
    </xf>
    <xf numFmtId="0" fontId="25" fillId="0" borderId="45" xfId="0" applyFont="1" applyBorder="1" applyAlignment="1">
      <alignment horizontal="center" vertical="center"/>
    </xf>
    <xf numFmtId="0" fontId="31" fillId="2" borderId="45" xfId="6" applyFont="1" applyBorder="1" applyAlignment="1">
      <alignment horizontal="center" vertical="center"/>
    </xf>
    <xf numFmtId="0" fontId="19" fillId="38" borderId="0" xfId="0" applyFont="1" applyFill="1" applyBorder="1" applyAlignment="1">
      <alignment horizontal="center" vertical="center" wrapText="1"/>
    </xf>
    <xf numFmtId="0" fontId="0" fillId="46" borderId="0" xfId="0" applyFill="1" applyBorder="1" applyAlignment="1">
      <alignment horizontal="center"/>
    </xf>
    <xf numFmtId="0" fontId="19" fillId="35" borderId="0" xfId="0" applyFont="1" applyFill="1" applyBorder="1" applyAlignment="1">
      <alignment horizontal="center" vertical="center" wrapText="1"/>
    </xf>
    <xf numFmtId="0" fontId="19" fillId="36" borderId="0" xfId="0" applyFont="1" applyFill="1" applyBorder="1" applyAlignment="1">
      <alignment horizontal="center" vertical="center" wrapText="1"/>
    </xf>
    <xf numFmtId="0" fontId="26" fillId="0" borderId="0" xfId="10" applyFont="1" applyFill="1" applyBorder="1" applyAlignment="1">
      <alignment horizontal="center"/>
    </xf>
    <xf numFmtId="0" fontId="19" fillId="38" borderId="26" xfId="0" applyFont="1" applyFill="1" applyBorder="1" applyAlignment="1">
      <alignment horizontal="center" vertical="center" wrapText="1"/>
    </xf>
    <xf numFmtId="0" fontId="19" fillId="44" borderId="45" xfId="0" applyFont="1" applyFill="1" applyBorder="1" applyAlignment="1">
      <alignment horizontal="center" vertical="center" wrapText="1"/>
    </xf>
    <xf numFmtId="0" fontId="21" fillId="4" borderId="0" xfId="8" applyFont="1" applyBorder="1" applyAlignment="1">
      <alignment horizontal="center" vertical="center" wrapText="1"/>
    </xf>
    <xf numFmtId="0" fontId="30" fillId="2" borderId="0" xfId="6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47" borderId="11" xfId="0" applyFill="1" applyBorder="1" applyAlignment="1">
      <alignment horizontal="center"/>
    </xf>
    <xf numFmtId="0" fontId="18" fillId="35" borderId="0" xfId="1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45" xfId="6" applyFont="1" applyBorder="1" applyAlignment="1">
      <alignment horizontal="center" vertical="center"/>
    </xf>
    <xf numFmtId="0" fontId="0" fillId="0" borderId="45" xfId="0" applyBorder="1"/>
    <xf numFmtId="0" fontId="19" fillId="36" borderId="67" xfId="0" applyFont="1" applyFill="1" applyBorder="1" applyAlignment="1">
      <alignment horizontal="center" vertical="center" wrapText="1"/>
    </xf>
    <xf numFmtId="0" fontId="19" fillId="35" borderId="45" xfId="0" applyFont="1" applyFill="1" applyBorder="1" applyAlignment="1">
      <alignment horizontal="center" vertical="center" wrapText="1"/>
    </xf>
    <xf numFmtId="0" fontId="34" fillId="6" borderId="5" xfId="10" applyFont="1"/>
    <xf numFmtId="0" fontId="19" fillId="36" borderId="92" xfId="0" applyFont="1" applyFill="1" applyBorder="1" applyAlignment="1">
      <alignment horizontal="center" vertical="center" wrapText="1"/>
    </xf>
    <xf numFmtId="0" fontId="28" fillId="45" borderId="94" xfId="9" applyFont="1" applyFill="1" applyBorder="1" applyAlignment="1">
      <alignment horizontal="center"/>
    </xf>
    <xf numFmtId="0" fontId="28" fillId="5" borderId="95" xfId="9" applyFont="1" applyBorder="1" applyAlignment="1">
      <alignment horizontal="center"/>
    </xf>
    <xf numFmtId="0" fontId="10" fillId="6" borderId="96" xfId="10" applyBorder="1" applyAlignment="1">
      <alignment horizontal="center" vertical="center"/>
    </xf>
    <xf numFmtId="0" fontId="20" fillId="35" borderId="0" xfId="10" applyFont="1" applyFill="1" applyBorder="1" applyAlignment="1">
      <alignment horizontal="center" vertical="center"/>
    </xf>
    <xf numFmtId="0" fontId="0" fillId="46" borderId="97" xfId="0" applyFill="1" applyBorder="1" applyAlignment="1">
      <alignment horizontal="center"/>
    </xf>
    <xf numFmtId="0" fontId="0" fillId="0" borderId="93" xfId="0" applyBorder="1" applyAlignment="1">
      <alignment horizontal="center"/>
    </xf>
    <xf numFmtId="0" fontId="29" fillId="0" borderId="0" xfId="9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34" fillId="6" borderId="98" xfId="10" applyFont="1" applyBorder="1"/>
    <xf numFmtId="0" fontId="10" fillId="6" borderId="98" xfId="10" applyBorder="1"/>
    <xf numFmtId="0" fontId="1" fillId="2" borderId="99" xfId="6" applyFont="1" applyBorder="1"/>
    <xf numFmtId="0" fontId="0" fillId="0" borderId="16" xfId="0" applyBorder="1" applyAlignment="1"/>
    <xf numFmtId="0" fontId="23" fillId="35" borderId="0" xfId="10" applyFont="1" applyFill="1" applyBorder="1" applyAlignment="1">
      <alignment vertical="center"/>
    </xf>
    <xf numFmtId="0" fontId="23" fillId="35" borderId="16" xfId="10" applyFont="1" applyFill="1" applyBorder="1" applyAlignment="1">
      <alignment vertical="center"/>
    </xf>
    <xf numFmtId="0" fontId="0" fillId="0" borderId="45" xfId="0" applyBorder="1" applyAlignment="1">
      <alignment vertical="top" wrapText="1"/>
    </xf>
    <xf numFmtId="0" fontId="10" fillId="6" borderId="5" xfId="10" applyAlignment="1">
      <alignment vertical="top" wrapText="1"/>
    </xf>
    <xf numFmtId="0" fontId="0" fillId="2" borderId="5" xfId="6" applyFont="1" applyBorder="1"/>
    <xf numFmtId="0" fontId="0" fillId="0" borderId="69" xfId="0" applyBorder="1"/>
    <xf numFmtId="0" fontId="0" fillId="0" borderId="0" xfId="0" applyAlignment="1"/>
    <xf numFmtId="0" fontId="0" fillId="0" borderId="45" xfId="0" applyBorder="1" applyAlignment="1">
      <alignment vertical="center"/>
    </xf>
    <xf numFmtId="0" fontId="27" fillId="3" borderId="45" xfId="7" applyFont="1" applyBorder="1" applyAlignment="1">
      <alignment vertical="center"/>
    </xf>
    <xf numFmtId="0" fontId="19" fillId="33" borderId="28" xfId="0" applyFont="1" applyFill="1" applyBorder="1" applyAlignment="1">
      <alignment horizontal="center" vertical="center"/>
    </xf>
    <xf numFmtId="0" fontId="19" fillId="33" borderId="27" xfId="0" applyFont="1" applyFill="1" applyBorder="1" applyAlignment="1">
      <alignment horizontal="center" vertical="center"/>
    </xf>
    <xf numFmtId="0" fontId="19" fillId="33" borderId="87" xfId="0" applyFont="1" applyFill="1" applyBorder="1" applyAlignment="1">
      <alignment horizontal="center" vertical="center"/>
    </xf>
    <xf numFmtId="0" fontId="19" fillId="33" borderId="75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0" fontId="19" fillId="33" borderId="76" xfId="0" applyFont="1" applyFill="1" applyBorder="1" applyAlignment="1">
      <alignment horizontal="center" vertical="center"/>
    </xf>
    <xf numFmtId="0" fontId="19" fillId="33" borderId="77" xfId="0" applyFont="1" applyFill="1" applyBorder="1" applyAlignment="1">
      <alignment horizontal="center" vertical="center"/>
    </xf>
    <xf numFmtId="0" fontId="19" fillId="33" borderId="78" xfId="0" applyFont="1" applyFill="1" applyBorder="1" applyAlignment="1">
      <alignment horizontal="center" vertical="center"/>
    </xf>
    <xf numFmtId="0" fontId="19" fillId="33" borderId="7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20" fillId="34" borderId="90" xfId="10" applyFont="1" applyFill="1" applyBorder="1" applyAlignment="1">
      <alignment horizontal="center" vertical="center"/>
    </xf>
    <xf numFmtId="0" fontId="20" fillId="34" borderId="91" xfId="10" applyFont="1" applyFill="1" applyBorder="1" applyAlignment="1">
      <alignment horizontal="center" vertical="center"/>
    </xf>
    <xf numFmtId="0" fontId="20" fillId="34" borderId="92" xfId="10" applyFont="1" applyFill="1" applyBorder="1" applyAlignment="1">
      <alignment horizontal="center" vertical="center"/>
    </xf>
    <xf numFmtId="0" fontId="18" fillId="6" borderId="84" xfId="10" applyFont="1" applyBorder="1" applyAlignment="1">
      <alignment horizontal="center"/>
    </xf>
    <xf numFmtId="0" fontId="18" fillId="6" borderId="86" xfId="10" applyFont="1" applyBorder="1" applyAlignment="1">
      <alignment horizontal="center"/>
    </xf>
    <xf numFmtId="0" fontId="22" fillId="39" borderId="67" xfId="0" applyFont="1" applyFill="1" applyBorder="1" applyAlignment="1">
      <alignment horizontal="center" vertical="center" wrapText="1"/>
    </xf>
    <xf numFmtId="0" fontId="22" fillId="39" borderId="68" xfId="0" applyFont="1" applyFill="1" applyBorder="1" applyAlignment="1">
      <alignment horizontal="center" vertical="center" wrapText="1"/>
    </xf>
    <xf numFmtId="0" fontId="22" fillId="39" borderId="69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23" fillId="35" borderId="0" xfId="10" applyFont="1" applyFill="1" applyBorder="1" applyAlignment="1">
      <alignment horizontal="center"/>
    </xf>
    <xf numFmtId="0" fontId="26" fillId="6" borderId="28" xfId="10" applyFont="1" applyBorder="1" applyAlignment="1">
      <alignment horizontal="center"/>
    </xf>
    <xf numFmtId="0" fontId="26" fillId="6" borderId="27" xfId="10" applyFont="1" applyBorder="1" applyAlignment="1">
      <alignment horizontal="center"/>
    </xf>
    <xf numFmtId="0" fontId="26" fillId="6" borderId="29" xfId="10" applyFont="1" applyBorder="1" applyAlignment="1">
      <alignment horizontal="center"/>
    </xf>
    <xf numFmtId="0" fontId="18" fillId="6" borderId="85" xfId="10" applyFont="1" applyBorder="1" applyAlignment="1">
      <alignment horizontal="center"/>
    </xf>
    <xf numFmtId="0" fontId="18" fillId="35" borderId="0" xfId="1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3" xfId="0" applyBorder="1"/>
    <xf numFmtId="0" fontId="0" fillId="0" borderId="83" xfId="0" applyBorder="1"/>
    <xf numFmtId="0" fontId="18" fillId="35" borderId="88" xfId="10" applyFont="1" applyFill="1" applyBorder="1" applyAlignment="1">
      <alignment horizontal="center"/>
    </xf>
    <xf numFmtId="0" fontId="0" fillId="35" borderId="89" xfId="0" applyFill="1" applyBorder="1" applyAlignment="1">
      <alignment horizontal="center"/>
    </xf>
    <xf numFmtId="0" fontId="0" fillId="35" borderId="54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23" fillId="35" borderId="0" xfId="10" applyFont="1" applyFill="1" applyBorder="1" applyAlignment="1">
      <alignment horizontal="center" vertical="center"/>
    </xf>
    <xf numFmtId="0" fontId="20" fillId="0" borderId="0" xfId="10" applyFont="1" applyFill="1" applyBorder="1" applyAlignment="1">
      <alignment horizontal="center" vertical="center"/>
    </xf>
    <xf numFmtId="0" fontId="0" fillId="35" borderId="16" xfId="0" applyFill="1" applyBorder="1" applyAlignment="1">
      <alignment horizontal="center"/>
    </xf>
    <xf numFmtId="0" fontId="0" fillId="35" borderId="0" xfId="0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10" fillId="6" borderId="5" xfId="10" applyAlignment="1">
      <alignment horizontal="center"/>
    </xf>
    <xf numFmtId="0" fontId="0" fillId="2" borderId="45" xfId="6" applyFont="1" applyBorder="1" applyAlignment="1">
      <alignment horizontal="center"/>
    </xf>
    <xf numFmtId="0" fontId="21" fillId="41" borderId="19" xfId="8" applyFont="1" applyFill="1" applyBorder="1" applyAlignment="1">
      <alignment horizontal="center" vertical="center"/>
    </xf>
    <xf numFmtId="0" fontId="21" fillId="4" borderId="20" xfId="8" applyFont="1" applyBorder="1" applyAlignment="1">
      <alignment horizontal="center" vertical="center" wrapText="1"/>
    </xf>
    <xf numFmtId="0" fontId="21" fillId="4" borderId="19" xfId="8" applyFont="1" applyBorder="1" applyAlignment="1">
      <alignment horizontal="center" vertical="center" wrapText="1"/>
    </xf>
    <xf numFmtId="0" fontId="6" fillId="2" borderId="36" xfId="6" applyBorder="1" applyAlignment="1">
      <alignment horizontal="center"/>
    </xf>
    <xf numFmtId="0" fontId="6" fillId="2" borderId="37" xfId="6" applyBorder="1" applyAlignment="1">
      <alignment horizontal="center"/>
    </xf>
    <xf numFmtId="0" fontId="25" fillId="40" borderId="40" xfId="0" applyFont="1" applyFill="1" applyBorder="1" applyAlignment="1">
      <alignment horizontal="center"/>
    </xf>
    <xf numFmtId="0" fontId="25" fillId="40" borderId="41" xfId="0" applyFont="1" applyFill="1" applyBorder="1" applyAlignment="1">
      <alignment horizontal="center"/>
    </xf>
    <xf numFmtId="0" fontId="21" fillId="4" borderId="45" xfId="8" applyFont="1" applyBorder="1" applyAlignment="1">
      <alignment horizontal="center" vertical="center" wrapText="1"/>
    </xf>
    <xf numFmtId="0" fontId="20" fillId="34" borderId="45" xfId="10" applyFont="1" applyFill="1" applyBorder="1" applyAlignment="1">
      <alignment horizontal="center" vertical="center"/>
    </xf>
    <xf numFmtId="0" fontId="0" fillId="33" borderId="45" xfId="0" applyFill="1" applyBorder="1" applyAlignment="1">
      <alignment horizontal="center" vertical="center"/>
    </xf>
    <xf numFmtId="0" fontId="0" fillId="0" borderId="76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79" xfId="0" applyBorder="1" applyAlignment="1">
      <alignment horizontal="center"/>
    </xf>
  </cellXfs>
  <cellStyles count="124">
    <cellStyle name="20% - تمييز1" xfId="19" builtinId="30" customBuiltin="1"/>
    <cellStyle name="20% - تمييز2" xfId="23" builtinId="34" customBuiltin="1"/>
    <cellStyle name="20% - تمييز3" xfId="27" builtinId="38" customBuiltin="1"/>
    <cellStyle name="20% - تمييز4" xfId="31" builtinId="42" customBuiltin="1"/>
    <cellStyle name="20% - تمييز5" xfId="35" builtinId="46" customBuiltin="1"/>
    <cellStyle name="20% - تمييز6" xfId="39" builtinId="50" customBuiltin="1"/>
    <cellStyle name="40% - تمييز1" xfId="20" builtinId="31" customBuiltin="1"/>
    <cellStyle name="40% - تمييز2" xfId="24" builtinId="35" customBuiltin="1"/>
    <cellStyle name="40% - تمييز3" xfId="28" builtinId="39" customBuiltin="1"/>
    <cellStyle name="40% - تمييز4" xfId="32" builtinId="43" customBuiltin="1"/>
    <cellStyle name="40% - تمييز5" xfId="36" builtinId="47" customBuiltin="1"/>
    <cellStyle name="40% - تمييز6" xfId="40" builtinId="51" customBuiltin="1"/>
    <cellStyle name="60% - تمييز1" xfId="21" builtinId="32" customBuiltin="1"/>
    <cellStyle name="60% - تمييز2" xfId="25" builtinId="36" customBuiltin="1"/>
    <cellStyle name="60% - تمييز3" xfId="29" builtinId="40" customBuiltin="1"/>
    <cellStyle name="60% - تمييز4" xfId="33" builtinId="44" customBuiltin="1"/>
    <cellStyle name="60% - تمييز5" xfId="37" builtinId="48" customBuiltin="1"/>
    <cellStyle name="60% - تمييز6" xfId="41" builtinId="52" customBuilti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Normal" xfId="0" builtinId="0"/>
    <cellStyle name="إخراج" xfId="10" builtinId="21" customBuiltin="1"/>
    <cellStyle name="إدخال" xfId="9" builtinId="20" customBuiltin="1"/>
    <cellStyle name="الإجمالي" xfId="17" builtinId="25" customBuiltin="1"/>
    <cellStyle name="تمييز1" xfId="18" builtinId="29" customBuiltin="1"/>
    <cellStyle name="تمييز2" xfId="22" builtinId="33" customBuiltin="1"/>
    <cellStyle name="تمييز3" xfId="26" builtinId="37" customBuiltin="1"/>
    <cellStyle name="تمييز4" xfId="30" builtinId="41" customBuiltin="1"/>
    <cellStyle name="تمييز5" xfId="34" builtinId="45" customBuiltin="1"/>
    <cellStyle name="تمييز6" xfId="38" builtinId="49" customBuiltin="1"/>
    <cellStyle name="جيد" xfId="6" builtinId="26" customBuiltin="1"/>
    <cellStyle name="حساب" xfId="11" builtinId="22" customBuiltin="1"/>
    <cellStyle name="خلية تدقيق" xfId="13" builtinId="23" customBuiltin="1"/>
    <cellStyle name="خلية مرتبطة" xfId="12" builtinId="24" customBuiltin="1"/>
    <cellStyle name="سيئ" xfId="7" builtinId="27" customBuiltin="1"/>
    <cellStyle name="عنوان" xfId="1" builtinId="15" customBuiltin="1"/>
    <cellStyle name="عنوان 1" xfId="2" builtinId="16" customBuiltin="1"/>
    <cellStyle name="عنوان 2" xfId="3" builtinId="17" customBuiltin="1"/>
    <cellStyle name="عنوان 3" xfId="4" builtinId="18" customBuiltin="1"/>
    <cellStyle name="عنوان 4" xfId="5" builtinId="19" customBuiltin="1"/>
    <cellStyle name="محايد" xfId="8" builtinId="28" customBuiltin="1"/>
    <cellStyle name="ملاحظة" xfId="15" builtinId="10" customBuiltin="1"/>
    <cellStyle name="نص تحذير" xfId="14" builtinId="11" customBuiltin="1"/>
    <cellStyle name="نص توضيحي" xfId="16" builtinId="53" customBuiltin="1"/>
  </cellStyles>
  <dxfs count="0"/>
  <tableStyles count="0" defaultTableStyle="TableStyleMedium9" defaultPivotStyle="PivotStyleLight16"/>
  <colors>
    <mruColors>
      <color rgb="FF99FF99"/>
      <color rgb="FFFFF3C1"/>
      <color rgb="FFFFDB43"/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33"/>
  <c:chart>
    <c:plotArea>
      <c:layout/>
      <c:barChart>
        <c:barDir val="col"/>
        <c:grouping val="clustered"/>
        <c:ser>
          <c:idx val="0"/>
          <c:order val="0"/>
          <c:tx>
            <c:strRef>
              <c:f>analysis!$C$3</c:f>
              <c:strCache>
                <c:ptCount val="1"/>
                <c:pt idx="0">
                  <c:v>Group A</c:v>
                </c:pt>
              </c:strCache>
            </c:strRef>
          </c:tx>
          <c:cat>
            <c:strRef>
              <c:f>analysis!$B$5:$B$12</c:f>
              <c:strCache>
                <c:ptCount val="8"/>
                <c:pt idx="0">
                  <c:v>F 1</c:v>
                </c:pt>
                <c:pt idx="1">
                  <c:v>F 2</c:v>
                </c:pt>
                <c:pt idx="2">
                  <c:v>F 3</c:v>
                </c:pt>
                <c:pt idx="3">
                  <c:v>F 4</c:v>
                </c:pt>
                <c:pt idx="4">
                  <c:v>F 5</c:v>
                </c:pt>
                <c:pt idx="5">
                  <c:v>F 6</c:v>
                </c:pt>
                <c:pt idx="6">
                  <c:v>F 7</c:v>
                </c:pt>
                <c:pt idx="7">
                  <c:v>F 8</c:v>
                </c:pt>
              </c:strCache>
            </c:strRef>
          </c:cat>
          <c:val>
            <c:numRef>
              <c:f>analysis!$C$5:$C$12</c:f>
              <c:numCache>
                <c:formatCode>General</c:formatCode>
                <c:ptCount val="8"/>
                <c:pt idx="0">
                  <c:v>1</c:v>
                </c:pt>
                <c:pt idx="1">
                  <c:v>23</c:v>
                </c:pt>
                <c:pt idx="2">
                  <c:v>5</c:v>
                </c:pt>
                <c:pt idx="3">
                  <c:v>2</c:v>
                </c:pt>
                <c:pt idx="4">
                  <c:v>10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</c:numCache>
            </c:numRef>
          </c:val>
        </c:ser>
        <c:ser>
          <c:idx val="1"/>
          <c:order val="1"/>
          <c:tx>
            <c:strRef>
              <c:f>analysis!$D$3</c:f>
              <c:strCache>
                <c:ptCount val="1"/>
                <c:pt idx="0">
                  <c:v>Group B</c:v>
                </c:pt>
              </c:strCache>
            </c:strRef>
          </c:tx>
          <c:cat>
            <c:strRef>
              <c:f>analysis!$B$5:$B$12</c:f>
              <c:strCache>
                <c:ptCount val="8"/>
                <c:pt idx="0">
                  <c:v>F 1</c:v>
                </c:pt>
                <c:pt idx="1">
                  <c:v>F 2</c:v>
                </c:pt>
                <c:pt idx="2">
                  <c:v>F 3</c:v>
                </c:pt>
                <c:pt idx="3">
                  <c:v>F 4</c:v>
                </c:pt>
                <c:pt idx="4">
                  <c:v>F 5</c:v>
                </c:pt>
                <c:pt idx="5">
                  <c:v>F 6</c:v>
                </c:pt>
                <c:pt idx="6">
                  <c:v>F 7</c:v>
                </c:pt>
                <c:pt idx="7">
                  <c:v>F 8</c:v>
                </c:pt>
              </c:strCache>
            </c:strRef>
          </c:cat>
          <c:val>
            <c:numRef>
              <c:f>analysis!$D$5:$D$12</c:f>
              <c:numCache>
                <c:formatCode>General</c:formatCode>
                <c:ptCount val="8"/>
                <c:pt idx="0">
                  <c:v>13</c:v>
                </c:pt>
                <c:pt idx="1">
                  <c:v>28</c:v>
                </c:pt>
                <c:pt idx="2">
                  <c:v>9</c:v>
                </c:pt>
                <c:pt idx="3">
                  <c:v>3</c:v>
                </c:pt>
                <c:pt idx="4">
                  <c:v>9</c:v>
                </c:pt>
                <c:pt idx="5">
                  <c:v>8</c:v>
                </c:pt>
                <c:pt idx="6">
                  <c:v>4</c:v>
                </c:pt>
                <c:pt idx="7">
                  <c:v>6</c:v>
                </c:pt>
              </c:numCache>
            </c:numRef>
          </c:val>
        </c:ser>
        <c:axId val="80649216"/>
        <c:axId val="96318976"/>
      </c:barChart>
      <c:catAx>
        <c:axId val="806492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Failures with descriptions </a:t>
                </a:r>
                <a:endParaRPr lang="x-none"/>
              </a:p>
            </c:rich>
          </c:tx>
          <c:layout/>
        </c:title>
        <c:tickLblPos val="nextTo"/>
        <c:crossAx val="96318976"/>
        <c:crosses val="autoZero"/>
        <c:auto val="1"/>
        <c:lblAlgn val="ctr"/>
        <c:lblOffset val="100"/>
      </c:catAx>
      <c:valAx>
        <c:axId val="96318976"/>
        <c:scaling>
          <c:orientation val="minMax"/>
        </c:scaling>
        <c:axPos val="l"/>
        <c:majorGridlines/>
        <c:numFmt formatCode="General" sourceLinked="1"/>
        <c:tickLblPos val="nextTo"/>
        <c:crossAx val="8064921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133" l="0.70000000000000129" r="0.70000000000000129" t="0.750000000000001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33"/>
  <c:chart>
    <c:plotArea>
      <c:layout/>
      <c:barChart>
        <c:barDir val="col"/>
        <c:grouping val="clustered"/>
        <c:ser>
          <c:idx val="0"/>
          <c:order val="0"/>
          <c:tx>
            <c:strRef>
              <c:f>analysis!$E$3</c:f>
              <c:strCache>
                <c:ptCount val="1"/>
                <c:pt idx="0">
                  <c:v>Group A</c:v>
                </c:pt>
              </c:strCache>
            </c:strRef>
          </c:tx>
          <c:cat>
            <c:strRef>
              <c:f>analysis!$B$5:$B$12</c:f>
              <c:strCache>
                <c:ptCount val="8"/>
                <c:pt idx="0">
                  <c:v>F 1</c:v>
                </c:pt>
                <c:pt idx="1">
                  <c:v>F 2</c:v>
                </c:pt>
                <c:pt idx="2">
                  <c:v>F 3</c:v>
                </c:pt>
                <c:pt idx="3">
                  <c:v>F 4</c:v>
                </c:pt>
                <c:pt idx="4">
                  <c:v>F 5</c:v>
                </c:pt>
                <c:pt idx="5">
                  <c:v>F 6</c:v>
                </c:pt>
                <c:pt idx="6">
                  <c:v>F 7</c:v>
                </c:pt>
                <c:pt idx="7">
                  <c:v>F 8</c:v>
                </c:pt>
              </c:strCache>
            </c:strRef>
          </c:cat>
          <c:val>
            <c:numRef>
              <c:f>analysis!$E$5:$E$12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1"/>
          <c:order val="1"/>
          <c:tx>
            <c:strRef>
              <c:f>analysis!$F$3</c:f>
              <c:strCache>
                <c:ptCount val="1"/>
                <c:pt idx="0">
                  <c:v>Group B</c:v>
                </c:pt>
              </c:strCache>
            </c:strRef>
          </c:tx>
          <c:cat>
            <c:strRef>
              <c:f>analysis!$B$5:$B$12</c:f>
              <c:strCache>
                <c:ptCount val="8"/>
                <c:pt idx="0">
                  <c:v>F 1</c:v>
                </c:pt>
                <c:pt idx="1">
                  <c:v>F 2</c:v>
                </c:pt>
                <c:pt idx="2">
                  <c:v>F 3</c:v>
                </c:pt>
                <c:pt idx="3">
                  <c:v>F 4</c:v>
                </c:pt>
                <c:pt idx="4">
                  <c:v>F 5</c:v>
                </c:pt>
                <c:pt idx="5">
                  <c:v>F 6</c:v>
                </c:pt>
                <c:pt idx="6">
                  <c:v>F 7</c:v>
                </c:pt>
                <c:pt idx="7">
                  <c:v>F 8</c:v>
                </c:pt>
              </c:strCache>
            </c:strRef>
          </c:cat>
          <c:val>
            <c:numRef>
              <c:f>analysis!$F$5:$F$12</c:f>
              <c:numCache>
                <c:formatCode>General</c:formatCode>
                <c:ptCount val="8"/>
                <c:pt idx="0">
                  <c:v>2</c:v>
                </c:pt>
                <c:pt idx="1">
                  <c:v>11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axId val="96335360"/>
        <c:axId val="96337280"/>
      </c:barChart>
      <c:catAx>
        <c:axId val="963353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Failures with descriptions  and locations</a:t>
                </a:r>
                <a:endParaRPr lang="x-none"/>
              </a:p>
            </c:rich>
          </c:tx>
          <c:layout/>
        </c:title>
        <c:tickLblPos val="nextTo"/>
        <c:crossAx val="96337280"/>
        <c:crosses val="autoZero"/>
        <c:auto val="1"/>
        <c:lblAlgn val="ctr"/>
        <c:lblOffset val="100"/>
      </c:catAx>
      <c:valAx>
        <c:axId val="96337280"/>
        <c:scaling>
          <c:orientation val="minMax"/>
        </c:scaling>
        <c:axPos val="l"/>
        <c:majorGridlines/>
        <c:numFmt formatCode="General" sourceLinked="1"/>
        <c:tickLblPos val="nextTo"/>
        <c:crossAx val="9633536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133" l="0.70000000000000129" r="0.70000000000000129" t="0.750000000000001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"/>
  <c:chart>
    <c:plotArea>
      <c:layout/>
      <c:barChart>
        <c:barDir val="col"/>
        <c:grouping val="clustered"/>
        <c:ser>
          <c:idx val="0"/>
          <c:order val="0"/>
          <c:tx>
            <c:strRef>
              <c:f>averageAnalysis!$B$12</c:f>
              <c:strCache>
                <c:ptCount val="1"/>
                <c:pt idx="0">
                  <c:v>Group A</c:v>
                </c:pt>
              </c:strCache>
            </c:strRef>
          </c:tx>
          <c:cat>
            <c:strRef>
              <c:f>averageAnalysis!$A$13:$A$16</c:f>
              <c:strCache>
                <c:ptCount val="4"/>
                <c:pt idx="0">
                  <c:v>Failure identified</c:v>
                </c:pt>
                <c:pt idx="1">
                  <c:v>Correct failures</c:v>
                </c:pt>
                <c:pt idx="2">
                  <c:v>Failures with correct 
descriptions</c:v>
                </c:pt>
                <c:pt idx="3">
                  <c:v>Failures with correct 
descriptions and location</c:v>
                </c:pt>
              </c:strCache>
            </c:strRef>
          </c:cat>
          <c:val>
            <c:numRef>
              <c:f>averageAnalysis!$B$13:$B$16</c:f>
              <c:numCache>
                <c:formatCode>General</c:formatCode>
                <c:ptCount val="4"/>
                <c:pt idx="0">
                  <c:v>7.40625</c:v>
                </c:pt>
                <c:pt idx="1">
                  <c:v>1.71875</c:v>
                </c:pt>
                <c:pt idx="2">
                  <c:v>1.71875</c:v>
                </c:pt>
                <c:pt idx="3">
                  <c:v>0.25</c:v>
                </c:pt>
              </c:numCache>
            </c:numRef>
          </c:val>
        </c:ser>
        <c:ser>
          <c:idx val="1"/>
          <c:order val="1"/>
          <c:tx>
            <c:strRef>
              <c:f>averageAnalysis!$C$12</c:f>
              <c:strCache>
                <c:ptCount val="1"/>
                <c:pt idx="0">
                  <c:v>Group B</c:v>
                </c:pt>
              </c:strCache>
            </c:strRef>
          </c:tx>
          <c:cat>
            <c:strRef>
              <c:f>averageAnalysis!$A$13:$A$16</c:f>
              <c:strCache>
                <c:ptCount val="4"/>
                <c:pt idx="0">
                  <c:v>Failure identified</c:v>
                </c:pt>
                <c:pt idx="1">
                  <c:v>Correct failures</c:v>
                </c:pt>
                <c:pt idx="2">
                  <c:v>Failures with correct 
descriptions</c:v>
                </c:pt>
                <c:pt idx="3">
                  <c:v>Failures with correct 
descriptions and location</c:v>
                </c:pt>
              </c:strCache>
            </c:strRef>
          </c:cat>
          <c:val>
            <c:numRef>
              <c:f>averageAnalysis!$C$13:$C$16</c:f>
              <c:numCache>
                <c:formatCode>General</c:formatCode>
                <c:ptCount val="4"/>
                <c:pt idx="0">
                  <c:v>6.882352941176471</c:v>
                </c:pt>
                <c:pt idx="1">
                  <c:v>2.4117647058823528</c:v>
                </c:pt>
                <c:pt idx="2">
                  <c:v>2.2222222222222223</c:v>
                </c:pt>
                <c:pt idx="3">
                  <c:v>0.61111111111111116</c:v>
                </c:pt>
              </c:numCache>
            </c:numRef>
          </c:val>
        </c:ser>
        <c:axId val="98676736"/>
        <c:axId val="98678656"/>
      </c:barChart>
      <c:catAx>
        <c:axId val="98676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GB" sz="1200"/>
                  <a:t>Average for all</a:t>
                </a:r>
                <a:endParaRPr lang="x-none" sz="1200"/>
              </a:p>
            </c:rich>
          </c:tx>
          <c:layout/>
        </c:title>
        <c:tickLblPos val="nextTo"/>
        <c:crossAx val="98678656"/>
        <c:crosses val="autoZero"/>
        <c:auto val="1"/>
        <c:lblAlgn val="ctr"/>
        <c:lblOffset val="100"/>
      </c:catAx>
      <c:valAx>
        <c:axId val="98678656"/>
        <c:scaling>
          <c:orientation val="minMax"/>
        </c:scaling>
        <c:axPos val="l"/>
        <c:majorGridlines/>
        <c:numFmt formatCode="General" sourceLinked="1"/>
        <c:tickLblPos val="nextTo"/>
        <c:crossAx val="9867673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133" l="0.70000000000000129" r="0.70000000000000129" t="0.750000000000001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17</xdr:row>
      <xdr:rowOff>28575</xdr:rowOff>
    </xdr:from>
    <xdr:to>
      <xdr:col>2</xdr:col>
      <xdr:colOff>1743075</xdr:colOff>
      <xdr:row>31</xdr:row>
      <xdr:rowOff>104775</xdr:rowOff>
    </xdr:to>
    <xdr:graphicFrame macro="">
      <xdr:nvGraphicFramePr>
        <xdr:cNvPr id="7" name="مخطط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266700</xdr:colOff>
      <xdr:row>17</xdr:row>
      <xdr:rowOff>28575</xdr:rowOff>
    </xdr:from>
    <xdr:to>
      <xdr:col>6</xdr:col>
      <xdr:colOff>923925</xdr:colOff>
      <xdr:row>31</xdr:row>
      <xdr:rowOff>104775</xdr:rowOff>
    </xdr:to>
    <xdr:graphicFrame macro="">
      <xdr:nvGraphicFramePr>
        <xdr:cNvPr id="8" name="مخطط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914401</xdr:colOff>
      <xdr:row>10</xdr:row>
      <xdr:rowOff>717176</xdr:rowOff>
    </xdr:from>
    <xdr:to>
      <xdr:col>9</xdr:col>
      <xdr:colOff>661147</xdr:colOff>
      <xdr:row>18</xdr:row>
      <xdr:rowOff>1355912</xdr:rowOff>
    </xdr:to>
    <xdr:graphicFrame macro="">
      <xdr:nvGraphicFramePr>
        <xdr:cNvPr id="3" name="مخطط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20"/>
  <sheetViews>
    <sheetView tabSelected="1" zoomScale="85" zoomScaleNormal="85" workbookViewId="0">
      <selection activeCell="B57" sqref="B57:I57"/>
    </sheetView>
  </sheetViews>
  <sheetFormatPr defaultColWidth="8.85546875" defaultRowHeight="15"/>
  <cols>
    <col min="1" max="1" width="28.42578125" customWidth="1"/>
    <col min="2" max="2" width="7.85546875" customWidth="1"/>
    <col min="3" max="3" width="31.140625" customWidth="1"/>
    <col min="4" max="8" width="7.7109375" customWidth="1"/>
    <col min="9" max="9" width="9.85546875" customWidth="1"/>
    <col min="10" max="12" width="24.85546875" customWidth="1"/>
    <col min="13" max="13" width="29" customWidth="1"/>
    <col min="14" max="14" width="17.42578125" hidden="1" customWidth="1"/>
    <col min="15" max="15" width="16.42578125" hidden="1" customWidth="1"/>
    <col min="16" max="16" width="5.42578125" style="104" customWidth="1"/>
    <col min="17" max="20" width="5.7109375" customWidth="1"/>
    <col min="21" max="21" width="4.28515625" customWidth="1"/>
    <col min="22" max="25" width="5.7109375" customWidth="1"/>
    <col min="26" max="26" width="4.42578125" customWidth="1"/>
    <col min="27" max="30" width="5.7109375" customWidth="1"/>
    <col min="31" max="31" width="4.42578125" customWidth="1"/>
    <col min="32" max="33" width="5.7109375" customWidth="1"/>
    <col min="34" max="34" width="4.140625" customWidth="1"/>
    <col min="35" max="36" width="5.7109375" customWidth="1"/>
  </cols>
  <sheetData>
    <row r="1" spans="1:36" ht="68.25" customHeight="1" thickBot="1">
      <c r="A1" s="188"/>
      <c r="B1" s="194"/>
      <c r="C1" s="194"/>
      <c r="D1" s="194"/>
      <c r="E1" s="194"/>
      <c r="F1" s="194"/>
      <c r="G1" s="194"/>
      <c r="H1" s="194"/>
      <c r="I1" s="194"/>
      <c r="J1" s="130"/>
      <c r="K1" s="130"/>
      <c r="L1" s="130"/>
      <c r="M1" s="61"/>
      <c r="N1" s="131"/>
      <c r="O1" s="131"/>
      <c r="Q1" s="195" t="s">
        <v>92</v>
      </c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</row>
    <row r="2" spans="1:36" ht="21.75" thickBot="1">
      <c r="A2" s="168"/>
      <c r="B2" s="169"/>
      <c r="C2" s="169"/>
      <c r="D2" s="169"/>
      <c r="E2" s="169"/>
      <c r="F2" s="169"/>
      <c r="G2" s="169"/>
      <c r="H2" s="169"/>
      <c r="I2" s="169"/>
      <c r="J2" s="183" t="s">
        <v>68</v>
      </c>
      <c r="K2" s="184"/>
      <c r="L2" s="184"/>
      <c r="M2" s="185"/>
      <c r="N2" s="120"/>
      <c r="O2" s="120"/>
      <c r="Q2" s="174" t="s">
        <v>87</v>
      </c>
      <c r="R2" s="186"/>
      <c r="S2" s="186"/>
      <c r="T2" s="175"/>
      <c r="U2" s="187"/>
      <c r="V2" s="174" t="s">
        <v>90</v>
      </c>
      <c r="W2" s="186"/>
      <c r="X2" s="186"/>
      <c r="Y2" s="175"/>
      <c r="Z2" s="187"/>
      <c r="AA2" s="174" t="s">
        <v>91</v>
      </c>
      <c r="AB2" s="186"/>
      <c r="AC2" s="186"/>
      <c r="AD2" s="175"/>
      <c r="AE2" s="187"/>
      <c r="AF2" s="174" t="s">
        <v>88</v>
      </c>
      <c r="AG2" s="175"/>
      <c r="AH2" s="187"/>
      <c r="AI2" s="174" t="s">
        <v>89</v>
      </c>
      <c r="AJ2" s="175"/>
    </row>
    <row r="3" spans="1:36" ht="57" thickBot="1">
      <c r="A3" s="176" t="s">
        <v>71</v>
      </c>
      <c r="B3" s="53" t="s">
        <v>69</v>
      </c>
      <c r="C3" s="2" t="s">
        <v>70</v>
      </c>
      <c r="D3" s="63" t="s">
        <v>103</v>
      </c>
      <c r="E3" s="64" t="s">
        <v>104</v>
      </c>
      <c r="F3" s="65" t="s">
        <v>105</v>
      </c>
      <c r="G3" s="30" t="s">
        <v>74</v>
      </c>
      <c r="H3" s="2" t="s">
        <v>75</v>
      </c>
      <c r="I3" s="2" t="s">
        <v>76</v>
      </c>
      <c r="J3" s="69" t="s">
        <v>101</v>
      </c>
      <c r="K3" s="43" t="s">
        <v>102</v>
      </c>
      <c r="L3" s="43" t="s">
        <v>77</v>
      </c>
      <c r="M3" s="121" t="s">
        <v>78</v>
      </c>
      <c r="N3" s="122" t="s">
        <v>109</v>
      </c>
      <c r="O3" s="122" t="s">
        <v>110</v>
      </c>
      <c r="Q3" s="10" t="s">
        <v>79</v>
      </c>
      <c r="R3" s="11" t="s">
        <v>80</v>
      </c>
      <c r="S3" s="10" t="s">
        <v>73</v>
      </c>
      <c r="T3" s="11" t="s">
        <v>80</v>
      </c>
      <c r="U3" s="187"/>
      <c r="V3" s="10" t="s">
        <v>81</v>
      </c>
      <c r="W3" s="11" t="s">
        <v>80</v>
      </c>
      <c r="X3" s="10" t="s">
        <v>82</v>
      </c>
      <c r="Y3" s="11" t="s">
        <v>80</v>
      </c>
      <c r="Z3" s="187"/>
      <c r="AA3" s="10" t="s">
        <v>83</v>
      </c>
      <c r="AB3" s="11" t="s">
        <v>80</v>
      </c>
      <c r="AC3" s="10" t="s">
        <v>84</v>
      </c>
      <c r="AD3" s="11" t="s">
        <v>80</v>
      </c>
      <c r="AE3" s="187"/>
      <c r="AF3" s="10" t="s">
        <v>85</v>
      </c>
      <c r="AG3" s="11" t="s">
        <v>80</v>
      </c>
      <c r="AH3" s="187"/>
      <c r="AI3" s="10" t="s">
        <v>86</v>
      </c>
      <c r="AJ3" s="11" t="s">
        <v>80</v>
      </c>
    </row>
    <row r="4" spans="1:36">
      <c r="A4" s="177"/>
      <c r="B4" s="54">
        <v>1</v>
      </c>
      <c r="C4" s="3" t="s">
        <v>54</v>
      </c>
      <c r="D4" s="58">
        <v>81</v>
      </c>
      <c r="E4" s="32">
        <v>90</v>
      </c>
      <c r="F4" s="66">
        <f>(D4+E4)/2</f>
        <v>85.5</v>
      </c>
      <c r="G4" s="34">
        <v>3</v>
      </c>
      <c r="H4" s="3">
        <v>3</v>
      </c>
      <c r="I4" s="3">
        <v>0</v>
      </c>
      <c r="J4" s="13">
        <v>9</v>
      </c>
      <c r="K4" s="131">
        <v>4</v>
      </c>
      <c r="L4" s="70">
        <f t="shared" ref="L4:M19" si="0">Q4+S4+V4+X4+AA4+AC4+AF4+AI4</f>
        <v>4</v>
      </c>
      <c r="M4" s="47">
        <f>R4+T4+W4+Y4+AB4+AD4+AG4+AJ4</f>
        <v>1</v>
      </c>
      <c r="N4" s="131"/>
      <c r="O4" s="131">
        <f>K4/J4</f>
        <v>0.44444444444444442</v>
      </c>
      <c r="Q4" s="8"/>
      <c r="R4" s="9"/>
      <c r="S4" s="8">
        <v>1</v>
      </c>
      <c r="T4" s="9">
        <v>1</v>
      </c>
      <c r="U4" s="187"/>
      <c r="V4" s="8"/>
      <c r="W4" s="9"/>
      <c r="X4" s="8"/>
      <c r="Y4" s="9"/>
      <c r="Z4" s="187"/>
      <c r="AA4" s="8">
        <v>1</v>
      </c>
      <c r="AB4" s="9"/>
      <c r="AC4" s="8">
        <v>1</v>
      </c>
      <c r="AD4" s="9"/>
      <c r="AE4" s="187"/>
      <c r="AF4" s="8">
        <v>1</v>
      </c>
      <c r="AG4" s="9"/>
      <c r="AH4" s="187"/>
      <c r="AI4" s="8"/>
      <c r="AJ4" s="9"/>
    </row>
    <row r="5" spans="1:36">
      <c r="A5" s="177"/>
      <c r="B5" s="54">
        <v>2</v>
      </c>
      <c r="C5" s="3" t="s">
        <v>62</v>
      </c>
      <c r="D5" s="58">
        <v>60</v>
      </c>
      <c r="E5" s="32">
        <v>80</v>
      </c>
      <c r="F5" s="66">
        <f t="shared" ref="F5:F52" si="1">(D5+E5)/2</f>
        <v>70</v>
      </c>
      <c r="G5" s="34">
        <v>1</v>
      </c>
      <c r="H5" s="3">
        <v>2</v>
      </c>
      <c r="I5" s="3"/>
      <c r="J5" s="31">
        <v>14</v>
      </c>
      <c r="K5" s="32">
        <v>4</v>
      </c>
      <c r="L5" s="32">
        <f t="shared" si="0"/>
        <v>4</v>
      </c>
      <c r="M5" s="42">
        <f t="shared" si="0"/>
        <v>0</v>
      </c>
      <c r="N5" s="131"/>
      <c r="O5" s="131">
        <f t="shared" ref="O5:O35" si="2">K5/J5</f>
        <v>0.2857142857142857</v>
      </c>
      <c r="Q5" s="1"/>
      <c r="R5" s="7"/>
      <c r="S5" s="1">
        <v>1</v>
      </c>
      <c r="T5" s="7"/>
      <c r="U5" s="187"/>
      <c r="V5" s="1"/>
      <c r="W5" s="7"/>
      <c r="X5" s="1">
        <v>1</v>
      </c>
      <c r="Y5" s="7"/>
      <c r="Z5" s="187"/>
      <c r="AA5" s="1">
        <v>1</v>
      </c>
      <c r="AB5" s="7"/>
      <c r="AC5" s="1">
        <v>1</v>
      </c>
      <c r="AD5" s="7"/>
      <c r="AE5" s="187"/>
      <c r="AF5" s="1"/>
      <c r="AG5" s="7"/>
      <c r="AH5" s="187"/>
      <c r="AI5" s="1"/>
      <c r="AJ5" s="7"/>
    </row>
    <row r="6" spans="1:36">
      <c r="A6" s="177"/>
      <c r="B6" s="54">
        <v>3</v>
      </c>
      <c r="C6" s="3" t="s">
        <v>16</v>
      </c>
      <c r="D6" s="58">
        <v>77</v>
      </c>
      <c r="E6" s="32">
        <v>90</v>
      </c>
      <c r="F6" s="66">
        <f t="shared" si="1"/>
        <v>83.5</v>
      </c>
      <c r="G6" s="34">
        <v>1</v>
      </c>
      <c r="H6" s="3">
        <v>3</v>
      </c>
      <c r="I6" s="3">
        <v>3</v>
      </c>
      <c r="J6" s="31">
        <v>7</v>
      </c>
      <c r="K6" s="32">
        <v>4</v>
      </c>
      <c r="L6" s="32">
        <f t="shared" si="0"/>
        <v>4</v>
      </c>
      <c r="M6" s="42">
        <f t="shared" si="0"/>
        <v>0</v>
      </c>
      <c r="N6" s="131"/>
      <c r="O6" s="131">
        <f t="shared" si="2"/>
        <v>0.5714285714285714</v>
      </c>
      <c r="Q6" s="1"/>
      <c r="R6" s="7"/>
      <c r="S6" s="1">
        <v>1</v>
      </c>
      <c r="T6" s="7"/>
      <c r="U6" s="187"/>
      <c r="V6" s="1">
        <v>1</v>
      </c>
      <c r="W6" s="7"/>
      <c r="X6" s="1"/>
      <c r="Y6" s="7"/>
      <c r="Z6" s="187"/>
      <c r="AA6" s="1">
        <v>1</v>
      </c>
      <c r="AB6" s="7"/>
      <c r="AC6" s="1"/>
      <c r="AD6" s="7"/>
      <c r="AE6" s="187"/>
      <c r="AF6" s="1">
        <v>1</v>
      </c>
      <c r="AG6" s="7"/>
      <c r="AH6" s="187"/>
      <c r="AI6" s="8"/>
      <c r="AJ6" s="7"/>
    </row>
    <row r="7" spans="1:36">
      <c r="A7" s="177"/>
      <c r="B7" s="54">
        <v>4</v>
      </c>
      <c r="C7" s="3" t="s">
        <v>55</v>
      </c>
      <c r="D7" s="58">
        <v>66</v>
      </c>
      <c r="E7" s="32">
        <v>70</v>
      </c>
      <c r="F7" s="66">
        <f t="shared" si="1"/>
        <v>68</v>
      </c>
      <c r="G7" s="34"/>
      <c r="H7" s="3"/>
      <c r="I7" s="3"/>
      <c r="J7" s="31">
        <v>12</v>
      </c>
      <c r="K7" s="32">
        <v>4</v>
      </c>
      <c r="L7" s="32">
        <f t="shared" si="0"/>
        <v>4</v>
      </c>
      <c r="M7" s="42">
        <f t="shared" si="0"/>
        <v>0</v>
      </c>
      <c r="N7" s="131"/>
      <c r="O7" s="131">
        <f t="shared" si="2"/>
        <v>0.33333333333333331</v>
      </c>
      <c r="Q7" s="1"/>
      <c r="R7" s="7"/>
      <c r="S7" s="1">
        <v>1</v>
      </c>
      <c r="T7" s="7"/>
      <c r="U7" s="187"/>
      <c r="V7" s="1">
        <v>1</v>
      </c>
      <c r="W7" s="7"/>
      <c r="X7" s="1">
        <v>1</v>
      </c>
      <c r="Y7" s="7"/>
      <c r="Z7" s="187"/>
      <c r="AA7" s="1">
        <v>1</v>
      </c>
      <c r="AB7" s="7"/>
      <c r="AC7" s="1"/>
      <c r="AD7" s="7"/>
      <c r="AE7" s="187"/>
      <c r="AF7" s="1"/>
      <c r="AG7" s="7"/>
      <c r="AH7" s="187"/>
      <c r="AI7" s="1"/>
      <c r="AJ7" s="7"/>
    </row>
    <row r="8" spans="1:36">
      <c r="A8" s="177"/>
      <c r="B8" s="54">
        <v>5</v>
      </c>
      <c r="C8" s="3" t="s">
        <v>32</v>
      </c>
      <c r="D8" s="58">
        <v>68</v>
      </c>
      <c r="E8" s="32">
        <v>65</v>
      </c>
      <c r="F8" s="66">
        <f t="shared" si="1"/>
        <v>66.5</v>
      </c>
      <c r="G8" s="34"/>
      <c r="H8" s="3"/>
      <c r="I8" s="3"/>
      <c r="J8" s="31">
        <v>10</v>
      </c>
      <c r="K8" s="32">
        <v>4</v>
      </c>
      <c r="L8" s="32">
        <f t="shared" si="0"/>
        <v>4</v>
      </c>
      <c r="M8" s="42">
        <f t="shared" si="0"/>
        <v>0</v>
      </c>
      <c r="N8" s="131"/>
      <c r="O8" s="131">
        <f t="shared" si="2"/>
        <v>0.4</v>
      </c>
      <c r="Q8" s="1">
        <v>1</v>
      </c>
      <c r="R8" s="7"/>
      <c r="S8" s="1">
        <v>1</v>
      </c>
      <c r="T8" s="7"/>
      <c r="U8" s="187"/>
      <c r="V8" s="1">
        <v>1</v>
      </c>
      <c r="W8" s="7"/>
      <c r="X8" s="1"/>
      <c r="Y8" s="7"/>
      <c r="Z8" s="187"/>
      <c r="AA8" s="1"/>
      <c r="AB8" s="7"/>
      <c r="AC8" s="1"/>
      <c r="AD8" s="7"/>
      <c r="AE8" s="187"/>
      <c r="AF8" s="1"/>
      <c r="AG8" s="7"/>
      <c r="AH8" s="187"/>
      <c r="AI8" s="8">
        <v>1</v>
      </c>
      <c r="AJ8" s="7"/>
    </row>
    <row r="9" spans="1:36">
      <c r="A9" s="177"/>
      <c r="B9" s="54">
        <v>6</v>
      </c>
      <c r="C9" s="3" t="s">
        <v>41</v>
      </c>
      <c r="D9" s="58">
        <v>78</v>
      </c>
      <c r="E9" s="32">
        <v>80</v>
      </c>
      <c r="F9" s="66">
        <f t="shared" si="1"/>
        <v>79</v>
      </c>
      <c r="G9" s="34"/>
      <c r="H9" s="3"/>
      <c r="I9" s="3"/>
      <c r="J9" s="31">
        <v>9</v>
      </c>
      <c r="K9" s="32">
        <v>5</v>
      </c>
      <c r="L9" s="32">
        <f t="shared" si="0"/>
        <v>5</v>
      </c>
      <c r="M9" s="42">
        <f t="shared" si="0"/>
        <v>0</v>
      </c>
      <c r="N9" s="131"/>
      <c r="O9" s="131">
        <f t="shared" si="2"/>
        <v>0.55555555555555558</v>
      </c>
      <c r="Q9" s="1"/>
      <c r="R9" s="7"/>
      <c r="S9" s="1">
        <v>1</v>
      </c>
      <c r="T9" s="7"/>
      <c r="U9" s="187"/>
      <c r="V9" s="1">
        <v>1</v>
      </c>
      <c r="W9" s="7"/>
      <c r="X9" s="1"/>
      <c r="Y9" s="7"/>
      <c r="Z9" s="187"/>
      <c r="AA9" s="1">
        <v>1</v>
      </c>
      <c r="AB9" s="7"/>
      <c r="AC9" s="1">
        <v>1</v>
      </c>
      <c r="AD9" s="7"/>
      <c r="AE9" s="187"/>
      <c r="AF9" s="1"/>
      <c r="AG9" s="7"/>
      <c r="AH9" s="187"/>
      <c r="AI9" s="1">
        <v>1</v>
      </c>
      <c r="AJ9" s="7"/>
    </row>
    <row r="10" spans="1:36">
      <c r="A10" s="177"/>
      <c r="B10" s="54">
        <v>7</v>
      </c>
      <c r="C10" s="3" t="s">
        <v>50</v>
      </c>
      <c r="D10" s="58">
        <v>55</v>
      </c>
      <c r="E10" s="32">
        <v>100</v>
      </c>
      <c r="F10" s="66">
        <f t="shared" si="1"/>
        <v>77.5</v>
      </c>
      <c r="G10" s="34">
        <v>8</v>
      </c>
      <c r="H10" s="3">
        <v>5</v>
      </c>
      <c r="I10" s="3">
        <v>10</v>
      </c>
      <c r="J10" s="31">
        <v>11</v>
      </c>
      <c r="K10" s="32">
        <v>4</v>
      </c>
      <c r="L10" s="32">
        <f t="shared" si="0"/>
        <v>4</v>
      </c>
      <c r="M10" s="42">
        <f t="shared" si="0"/>
        <v>3</v>
      </c>
      <c r="N10" s="131"/>
      <c r="O10" s="131">
        <f t="shared" si="2"/>
        <v>0.36363636363636365</v>
      </c>
      <c r="Q10" s="1"/>
      <c r="R10" s="7"/>
      <c r="S10" s="1">
        <v>1</v>
      </c>
      <c r="T10" s="7"/>
      <c r="U10" s="187"/>
      <c r="V10" s="1"/>
      <c r="W10" s="7"/>
      <c r="X10" s="1"/>
      <c r="Y10" s="7"/>
      <c r="Z10" s="187"/>
      <c r="AA10" s="1">
        <v>1</v>
      </c>
      <c r="AB10" s="7">
        <v>1</v>
      </c>
      <c r="AC10" s="1"/>
      <c r="AD10" s="7"/>
      <c r="AE10" s="187"/>
      <c r="AF10" s="1">
        <v>1</v>
      </c>
      <c r="AG10" s="7">
        <v>1</v>
      </c>
      <c r="AH10" s="187"/>
      <c r="AI10" s="8">
        <v>1</v>
      </c>
      <c r="AJ10" s="7">
        <v>1</v>
      </c>
    </row>
    <row r="11" spans="1:36">
      <c r="A11" s="177"/>
      <c r="B11" s="54">
        <v>8</v>
      </c>
      <c r="C11" s="3" t="s">
        <v>24</v>
      </c>
      <c r="D11" s="58">
        <v>71</v>
      </c>
      <c r="E11" s="32">
        <v>80</v>
      </c>
      <c r="F11" s="66">
        <f t="shared" si="1"/>
        <v>75.5</v>
      </c>
      <c r="G11" s="34"/>
      <c r="H11" s="3"/>
      <c r="I11" s="3"/>
      <c r="J11" s="31">
        <v>7</v>
      </c>
      <c r="K11" s="32">
        <v>3</v>
      </c>
      <c r="L11" s="32">
        <f t="shared" si="0"/>
        <v>3</v>
      </c>
      <c r="M11" s="42">
        <f t="shared" si="0"/>
        <v>0</v>
      </c>
      <c r="N11" s="131"/>
      <c r="O11" s="131">
        <f t="shared" si="2"/>
        <v>0.42857142857142855</v>
      </c>
      <c r="Q11" s="1"/>
      <c r="R11" s="7"/>
      <c r="S11" s="1">
        <v>1</v>
      </c>
      <c r="T11" s="7"/>
      <c r="U11" s="187"/>
      <c r="V11" s="1"/>
      <c r="W11" s="7"/>
      <c r="X11" s="1"/>
      <c r="Y11" s="7"/>
      <c r="Z11" s="187"/>
      <c r="AA11" s="1">
        <v>1</v>
      </c>
      <c r="AB11" s="7"/>
      <c r="AC11" s="1">
        <v>1</v>
      </c>
      <c r="AD11" s="7"/>
      <c r="AE11" s="187"/>
      <c r="AF11" s="1"/>
      <c r="AG11" s="7"/>
      <c r="AH11" s="187"/>
      <c r="AI11" s="1"/>
      <c r="AJ11" s="7"/>
    </row>
    <row r="12" spans="1:36">
      <c r="A12" s="177"/>
      <c r="B12" s="54">
        <v>9</v>
      </c>
      <c r="C12" s="3" t="s">
        <v>1</v>
      </c>
      <c r="D12" s="58">
        <v>83</v>
      </c>
      <c r="E12" s="32">
        <v>70</v>
      </c>
      <c r="F12" s="66">
        <f t="shared" si="1"/>
        <v>76.5</v>
      </c>
      <c r="G12" s="34">
        <v>0</v>
      </c>
      <c r="H12" s="3">
        <v>1</v>
      </c>
      <c r="I12" s="3">
        <v>0</v>
      </c>
      <c r="J12" s="31">
        <v>5</v>
      </c>
      <c r="K12" s="32">
        <v>3</v>
      </c>
      <c r="L12" s="32">
        <f t="shared" si="0"/>
        <v>3</v>
      </c>
      <c r="M12" s="42">
        <f t="shared" si="0"/>
        <v>0</v>
      </c>
      <c r="N12" s="131"/>
      <c r="O12" s="131">
        <f t="shared" si="2"/>
        <v>0.6</v>
      </c>
      <c r="Q12" s="1"/>
      <c r="R12" s="7"/>
      <c r="S12" s="1">
        <v>1</v>
      </c>
      <c r="T12" s="7"/>
      <c r="U12" s="187"/>
      <c r="V12" s="1"/>
      <c r="W12" s="7"/>
      <c r="X12" s="1"/>
      <c r="Y12" s="7"/>
      <c r="Z12" s="187"/>
      <c r="AA12" s="1">
        <v>1</v>
      </c>
      <c r="AB12" s="7"/>
      <c r="AC12" s="1">
        <v>1</v>
      </c>
      <c r="AD12" s="7"/>
      <c r="AE12" s="187"/>
      <c r="AF12" s="1"/>
      <c r="AG12" s="7"/>
      <c r="AH12" s="187"/>
      <c r="AI12" s="8"/>
      <c r="AJ12" s="7"/>
    </row>
    <row r="13" spans="1:36">
      <c r="A13" s="177"/>
      <c r="B13" s="54">
        <v>10</v>
      </c>
      <c r="C13" s="3" t="s">
        <v>66</v>
      </c>
      <c r="D13" s="58">
        <v>61</v>
      </c>
      <c r="E13" s="32">
        <v>55</v>
      </c>
      <c r="F13" s="66">
        <f t="shared" si="1"/>
        <v>58</v>
      </c>
      <c r="G13" s="34">
        <v>3</v>
      </c>
      <c r="H13" s="3">
        <v>1</v>
      </c>
      <c r="I13" s="3">
        <v>20</v>
      </c>
      <c r="J13" s="31">
        <v>11</v>
      </c>
      <c r="K13" s="32">
        <v>1</v>
      </c>
      <c r="L13" s="32">
        <f t="shared" si="0"/>
        <v>1</v>
      </c>
      <c r="M13" s="42">
        <f t="shared" si="0"/>
        <v>0</v>
      </c>
      <c r="N13" s="131"/>
      <c r="O13" s="131">
        <f t="shared" si="2"/>
        <v>9.0909090909090912E-2</v>
      </c>
      <c r="Q13" s="1"/>
      <c r="R13" s="7"/>
      <c r="S13" s="1">
        <v>1</v>
      </c>
      <c r="T13" s="7"/>
      <c r="U13" s="187"/>
      <c r="V13" s="1"/>
      <c r="W13" s="7"/>
      <c r="X13" s="1"/>
      <c r="Y13" s="7"/>
      <c r="Z13" s="187"/>
      <c r="AA13" s="1"/>
      <c r="AB13" s="7"/>
      <c r="AC13" s="1"/>
      <c r="AD13" s="7"/>
      <c r="AE13" s="187"/>
      <c r="AF13" s="1"/>
      <c r="AG13" s="7"/>
      <c r="AH13" s="187"/>
      <c r="AI13" s="1"/>
      <c r="AJ13" s="7"/>
    </row>
    <row r="14" spans="1:36">
      <c r="A14" s="177"/>
      <c r="B14" s="54">
        <v>11</v>
      </c>
      <c r="C14" s="3" t="s">
        <v>59</v>
      </c>
      <c r="D14" s="58">
        <v>82</v>
      </c>
      <c r="E14" s="32">
        <v>100</v>
      </c>
      <c r="F14" s="126">
        <f t="shared" si="1"/>
        <v>91</v>
      </c>
      <c r="G14" s="34"/>
      <c r="H14" s="3"/>
      <c r="I14" s="3"/>
      <c r="J14" s="31">
        <v>11</v>
      </c>
      <c r="K14" s="32">
        <v>3</v>
      </c>
      <c r="L14" s="32">
        <f t="shared" si="0"/>
        <v>3</v>
      </c>
      <c r="M14" s="42">
        <f t="shared" si="0"/>
        <v>0</v>
      </c>
      <c r="N14" s="131"/>
      <c r="O14" s="131">
        <f t="shared" si="2"/>
        <v>0.27272727272727271</v>
      </c>
      <c r="Q14" s="1"/>
      <c r="R14" s="7"/>
      <c r="S14" s="1">
        <v>1</v>
      </c>
      <c r="T14" s="7"/>
      <c r="U14" s="187"/>
      <c r="V14" s="1"/>
      <c r="W14" s="7"/>
      <c r="X14" s="1"/>
      <c r="Y14" s="7"/>
      <c r="Z14" s="187"/>
      <c r="AA14" s="1"/>
      <c r="AB14" s="7"/>
      <c r="AC14" s="1"/>
      <c r="AD14" s="7"/>
      <c r="AE14" s="187"/>
      <c r="AF14" s="1">
        <v>1</v>
      </c>
      <c r="AG14" s="7"/>
      <c r="AH14" s="187"/>
      <c r="AI14" s="8">
        <v>1</v>
      </c>
      <c r="AJ14" s="7"/>
    </row>
    <row r="15" spans="1:36">
      <c r="A15" s="177"/>
      <c r="B15" s="54">
        <v>12</v>
      </c>
      <c r="C15" s="3" t="s">
        <v>14</v>
      </c>
      <c r="D15" s="58">
        <v>43</v>
      </c>
      <c r="E15" s="32">
        <v>40</v>
      </c>
      <c r="F15" s="66">
        <f t="shared" si="1"/>
        <v>41.5</v>
      </c>
      <c r="G15" s="34"/>
      <c r="H15" s="3"/>
      <c r="I15" s="3"/>
      <c r="J15" s="31">
        <v>4</v>
      </c>
      <c r="K15" s="32">
        <v>2</v>
      </c>
      <c r="L15" s="32">
        <f t="shared" si="0"/>
        <v>2</v>
      </c>
      <c r="M15" s="42">
        <f t="shared" si="0"/>
        <v>0</v>
      </c>
      <c r="N15" s="131"/>
      <c r="O15" s="131">
        <f t="shared" si="2"/>
        <v>0.5</v>
      </c>
      <c r="Q15" s="1"/>
      <c r="R15" s="7"/>
      <c r="S15" s="1">
        <v>1</v>
      </c>
      <c r="T15" s="7"/>
      <c r="U15" s="187"/>
      <c r="V15" s="1"/>
      <c r="W15" s="7"/>
      <c r="X15" s="1"/>
      <c r="Y15" s="7"/>
      <c r="Z15" s="187"/>
      <c r="AA15" s="1">
        <v>1</v>
      </c>
      <c r="AB15" s="7"/>
      <c r="AC15" s="1"/>
      <c r="AD15" s="7"/>
      <c r="AE15" s="187"/>
      <c r="AF15" s="1"/>
      <c r="AG15" s="7"/>
      <c r="AH15" s="187"/>
      <c r="AI15" s="1"/>
      <c r="AJ15" s="7"/>
    </row>
    <row r="16" spans="1:36">
      <c r="A16" s="177"/>
      <c r="B16" s="54">
        <v>13</v>
      </c>
      <c r="C16" s="3" t="s">
        <v>35</v>
      </c>
      <c r="D16" s="58">
        <v>86</v>
      </c>
      <c r="E16" s="32">
        <v>100</v>
      </c>
      <c r="F16" s="126">
        <f t="shared" si="1"/>
        <v>93</v>
      </c>
      <c r="G16" s="34">
        <v>1</v>
      </c>
      <c r="H16" s="3">
        <v>0</v>
      </c>
      <c r="I16" s="3">
        <v>0</v>
      </c>
      <c r="J16" s="31">
        <v>4</v>
      </c>
      <c r="K16" s="32">
        <v>2</v>
      </c>
      <c r="L16" s="32">
        <f>Q16+S16+V16+X16+AA16+AC16+AF16+AI16</f>
        <v>2</v>
      </c>
      <c r="M16" s="42">
        <f t="shared" si="0"/>
        <v>0</v>
      </c>
      <c r="N16" s="131"/>
      <c r="O16" s="131">
        <f t="shared" si="2"/>
        <v>0.5</v>
      </c>
      <c r="Q16" s="1"/>
      <c r="R16" s="7"/>
      <c r="S16" s="1">
        <v>1</v>
      </c>
      <c r="T16" s="7"/>
      <c r="U16" s="187"/>
      <c r="V16" s="1"/>
      <c r="W16" s="7"/>
      <c r="X16" s="1"/>
      <c r="Y16" s="7"/>
      <c r="Z16" s="187"/>
      <c r="AA16" s="1">
        <v>1</v>
      </c>
      <c r="AB16" s="7"/>
      <c r="AC16" s="1"/>
      <c r="AD16" s="7"/>
      <c r="AE16" s="187"/>
      <c r="AF16" s="1"/>
      <c r="AG16" s="7"/>
      <c r="AH16" s="187"/>
      <c r="AI16" s="8"/>
      <c r="AJ16" s="7"/>
    </row>
    <row r="17" spans="1:36" ht="21.95" customHeight="1">
      <c r="A17" s="177"/>
      <c r="B17" s="54">
        <v>14</v>
      </c>
      <c r="C17" s="3" t="s">
        <v>5</v>
      </c>
      <c r="D17" s="58">
        <v>82</v>
      </c>
      <c r="E17" s="32">
        <v>100</v>
      </c>
      <c r="F17" s="126">
        <f t="shared" si="1"/>
        <v>91</v>
      </c>
      <c r="G17" s="34"/>
      <c r="H17" s="3"/>
      <c r="I17" s="3"/>
      <c r="J17" s="31">
        <v>16</v>
      </c>
      <c r="K17" s="32">
        <v>1</v>
      </c>
      <c r="L17" s="32">
        <f t="shared" ref="L17:M52" si="3">Q17+S17+V17+X17+AA17+AC17+AF17+AI17</f>
        <v>1</v>
      </c>
      <c r="M17" s="42">
        <f t="shared" si="0"/>
        <v>1</v>
      </c>
      <c r="N17" s="131"/>
      <c r="O17" s="131">
        <f t="shared" si="2"/>
        <v>6.25E-2</v>
      </c>
      <c r="Q17" s="1"/>
      <c r="R17" s="7"/>
      <c r="S17" s="1">
        <v>1</v>
      </c>
      <c r="T17" s="7">
        <v>1</v>
      </c>
      <c r="U17" s="187"/>
      <c r="V17" s="1"/>
      <c r="W17" s="7"/>
      <c r="X17" s="1"/>
      <c r="Y17" s="7"/>
      <c r="Z17" s="187"/>
      <c r="AA17" s="1"/>
      <c r="AB17" s="7"/>
      <c r="AC17" s="1"/>
      <c r="AD17" s="7"/>
      <c r="AE17" s="187"/>
      <c r="AF17" s="1"/>
      <c r="AG17" s="7"/>
      <c r="AH17" s="187"/>
      <c r="AI17" s="1"/>
      <c r="AJ17" s="7"/>
    </row>
    <row r="18" spans="1:36" ht="21.95" customHeight="1">
      <c r="A18" s="177"/>
      <c r="B18" s="54">
        <v>15</v>
      </c>
      <c r="C18" s="3" t="s">
        <v>21</v>
      </c>
      <c r="D18" s="58">
        <v>40</v>
      </c>
      <c r="E18" s="32">
        <v>65</v>
      </c>
      <c r="F18" s="66">
        <f t="shared" si="1"/>
        <v>52.5</v>
      </c>
      <c r="G18" s="34"/>
      <c r="H18" s="3"/>
      <c r="I18" s="3"/>
      <c r="J18" s="31">
        <v>6</v>
      </c>
      <c r="K18" s="32">
        <v>2</v>
      </c>
      <c r="L18" s="32">
        <f t="shared" si="3"/>
        <v>2</v>
      </c>
      <c r="M18" s="42">
        <f t="shared" si="0"/>
        <v>1</v>
      </c>
      <c r="N18" s="131"/>
      <c r="O18" s="131">
        <f t="shared" si="2"/>
        <v>0.33333333333333331</v>
      </c>
      <c r="Q18" s="1"/>
      <c r="R18" s="7"/>
      <c r="S18" s="1">
        <v>1</v>
      </c>
      <c r="T18" s="7">
        <v>1</v>
      </c>
      <c r="U18" s="187"/>
      <c r="V18" s="1">
        <v>1</v>
      </c>
      <c r="W18" s="7"/>
      <c r="X18" s="1"/>
      <c r="Y18" s="7"/>
      <c r="Z18" s="187"/>
      <c r="AA18" s="1"/>
      <c r="AB18" s="7"/>
      <c r="AC18" s="1"/>
      <c r="AD18" s="7"/>
      <c r="AE18" s="187"/>
      <c r="AF18" s="1"/>
      <c r="AG18" s="7"/>
      <c r="AH18" s="187"/>
      <c r="AI18" s="8"/>
      <c r="AJ18" s="7"/>
    </row>
    <row r="19" spans="1:36" ht="21.95" customHeight="1">
      <c r="A19" s="177"/>
      <c r="B19" s="54">
        <v>16</v>
      </c>
      <c r="C19" s="3" t="s">
        <v>30</v>
      </c>
      <c r="D19" s="58">
        <v>68</v>
      </c>
      <c r="E19" s="32">
        <v>65</v>
      </c>
      <c r="F19" s="66">
        <f t="shared" si="1"/>
        <v>66.5</v>
      </c>
      <c r="G19" s="34"/>
      <c r="H19" s="3"/>
      <c r="I19" s="3"/>
      <c r="J19" s="31">
        <v>4</v>
      </c>
      <c r="K19" s="32">
        <v>1</v>
      </c>
      <c r="L19" s="32">
        <f t="shared" si="3"/>
        <v>1</v>
      </c>
      <c r="M19" s="42">
        <f t="shared" si="0"/>
        <v>0</v>
      </c>
      <c r="N19" s="131"/>
      <c r="O19" s="131">
        <f t="shared" si="2"/>
        <v>0.25</v>
      </c>
      <c r="Q19" s="1"/>
      <c r="R19" s="7"/>
      <c r="S19" s="1">
        <v>1</v>
      </c>
      <c r="T19" s="7"/>
      <c r="U19" s="187"/>
      <c r="V19" s="1"/>
      <c r="W19" s="7"/>
      <c r="X19" s="1"/>
      <c r="Y19" s="7"/>
      <c r="Z19" s="187"/>
      <c r="AA19" s="1"/>
      <c r="AB19" s="7"/>
      <c r="AC19" s="1"/>
      <c r="AD19" s="7"/>
      <c r="AE19" s="187"/>
      <c r="AF19" s="1"/>
      <c r="AG19" s="7"/>
      <c r="AH19" s="187"/>
      <c r="AI19" s="1"/>
      <c r="AJ19" s="7"/>
    </row>
    <row r="20" spans="1:36" ht="21.95" customHeight="1">
      <c r="A20" s="177"/>
      <c r="B20" s="54">
        <v>17</v>
      </c>
      <c r="C20" s="3" t="s">
        <v>58</v>
      </c>
      <c r="D20" s="58">
        <v>46</v>
      </c>
      <c r="E20" s="32">
        <v>100</v>
      </c>
      <c r="F20" s="66">
        <f t="shared" si="1"/>
        <v>73</v>
      </c>
      <c r="G20" s="34">
        <v>0</v>
      </c>
      <c r="H20" s="3">
        <v>0</v>
      </c>
      <c r="I20" s="3">
        <v>0</v>
      </c>
      <c r="J20" s="31">
        <v>10</v>
      </c>
      <c r="K20" s="32">
        <v>2</v>
      </c>
      <c r="L20" s="32">
        <f t="shared" si="3"/>
        <v>2</v>
      </c>
      <c r="M20" s="42">
        <f t="shared" si="3"/>
        <v>0</v>
      </c>
      <c r="N20" s="131"/>
      <c r="O20" s="131">
        <f t="shared" si="2"/>
        <v>0.2</v>
      </c>
      <c r="Q20" s="1"/>
      <c r="R20" s="7"/>
      <c r="S20" s="1">
        <v>1</v>
      </c>
      <c r="T20" s="7"/>
      <c r="U20" s="187"/>
      <c r="V20" s="1"/>
      <c r="W20" s="7"/>
      <c r="X20" s="1"/>
      <c r="Y20" s="7"/>
      <c r="Z20" s="187"/>
      <c r="AA20" s="1"/>
      <c r="AB20" s="7"/>
      <c r="AC20" s="1"/>
      <c r="AD20" s="7"/>
      <c r="AE20" s="187"/>
      <c r="AF20" s="1">
        <v>1</v>
      </c>
      <c r="AG20" s="7"/>
      <c r="AH20" s="187"/>
      <c r="AI20" s="8"/>
      <c r="AJ20" s="7"/>
    </row>
    <row r="21" spans="1:36" ht="21.95" customHeight="1">
      <c r="A21" s="177"/>
      <c r="B21" s="54">
        <v>18</v>
      </c>
      <c r="C21" s="3" t="s">
        <v>8</v>
      </c>
      <c r="D21" s="58">
        <v>79</v>
      </c>
      <c r="E21" s="32">
        <v>100</v>
      </c>
      <c r="F21" s="66">
        <f t="shared" si="1"/>
        <v>89.5</v>
      </c>
      <c r="G21" s="34"/>
      <c r="H21" s="3"/>
      <c r="I21" s="3"/>
      <c r="J21" s="31">
        <v>9</v>
      </c>
      <c r="K21" s="32">
        <v>1</v>
      </c>
      <c r="L21" s="32">
        <f t="shared" si="3"/>
        <v>1</v>
      </c>
      <c r="M21" s="42">
        <f t="shared" si="3"/>
        <v>1</v>
      </c>
      <c r="N21" s="131"/>
      <c r="O21" s="131">
        <f t="shared" si="2"/>
        <v>0.1111111111111111</v>
      </c>
      <c r="Q21" s="1"/>
      <c r="R21" s="7"/>
      <c r="S21" s="1">
        <v>1</v>
      </c>
      <c r="T21" s="7">
        <v>1</v>
      </c>
      <c r="U21" s="187"/>
      <c r="V21" s="1"/>
      <c r="W21" s="7"/>
      <c r="X21" s="1"/>
      <c r="Y21" s="7"/>
      <c r="Z21" s="187"/>
      <c r="AA21" s="1"/>
      <c r="AB21" s="7"/>
      <c r="AC21" s="1"/>
      <c r="AD21" s="7"/>
      <c r="AE21" s="187"/>
      <c r="AF21" s="1"/>
      <c r="AG21" s="7"/>
      <c r="AH21" s="187"/>
      <c r="AI21" s="1"/>
      <c r="AJ21" s="7"/>
    </row>
    <row r="22" spans="1:36" ht="21.95" customHeight="1">
      <c r="A22" s="177"/>
      <c r="B22" s="54">
        <v>19</v>
      </c>
      <c r="C22" s="3" t="s">
        <v>15</v>
      </c>
      <c r="D22" s="58">
        <v>56</v>
      </c>
      <c r="E22" s="32">
        <v>50</v>
      </c>
      <c r="F22" s="66">
        <f t="shared" si="1"/>
        <v>53</v>
      </c>
      <c r="G22" s="34"/>
      <c r="H22" s="3"/>
      <c r="I22" s="3"/>
      <c r="J22" s="31">
        <v>4</v>
      </c>
      <c r="K22" s="32">
        <v>1</v>
      </c>
      <c r="L22" s="32">
        <f t="shared" si="3"/>
        <v>1</v>
      </c>
      <c r="M22" s="42">
        <f t="shared" si="3"/>
        <v>0</v>
      </c>
      <c r="N22" s="131"/>
      <c r="O22" s="131">
        <f t="shared" si="2"/>
        <v>0.25</v>
      </c>
      <c r="Q22" s="1"/>
      <c r="R22" s="7"/>
      <c r="S22" s="1">
        <v>1</v>
      </c>
      <c r="T22" s="7"/>
      <c r="U22" s="187"/>
      <c r="V22" s="1"/>
      <c r="W22" s="7"/>
      <c r="X22" s="1"/>
      <c r="Y22" s="7"/>
      <c r="Z22" s="187"/>
      <c r="AA22" s="1"/>
      <c r="AB22" s="7"/>
      <c r="AC22" s="1"/>
      <c r="AD22" s="7"/>
      <c r="AE22" s="187"/>
      <c r="AF22" s="1"/>
      <c r="AG22" s="7"/>
      <c r="AH22" s="187"/>
      <c r="AI22" s="8"/>
      <c r="AJ22" s="7"/>
    </row>
    <row r="23" spans="1:36" ht="21.95" customHeight="1">
      <c r="A23" s="177"/>
      <c r="B23" s="54">
        <v>20</v>
      </c>
      <c r="C23" s="3" t="s">
        <v>38</v>
      </c>
      <c r="D23" s="58">
        <v>67</v>
      </c>
      <c r="E23" s="32">
        <v>80</v>
      </c>
      <c r="F23" s="66">
        <f t="shared" si="1"/>
        <v>73.5</v>
      </c>
      <c r="G23" s="34"/>
      <c r="H23" s="3"/>
      <c r="I23" s="3"/>
      <c r="J23" s="31">
        <v>10</v>
      </c>
      <c r="K23" s="32">
        <v>1</v>
      </c>
      <c r="L23" s="32">
        <f t="shared" si="3"/>
        <v>1</v>
      </c>
      <c r="M23" s="42">
        <f t="shared" si="3"/>
        <v>0</v>
      </c>
      <c r="N23" s="131"/>
      <c r="O23" s="131">
        <f t="shared" si="2"/>
        <v>0.1</v>
      </c>
      <c r="Q23" s="1"/>
      <c r="R23" s="7"/>
      <c r="S23" s="1">
        <v>1</v>
      </c>
      <c r="T23" s="7"/>
      <c r="U23" s="187"/>
      <c r="V23" s="1"/>
      <c r="W23" s="7"/>
      <c r="X23" s="1"/>
      <c r="Y23" s="7"/>
      <c r="Z23" s="187"/>
      <c r="AA23" s="1"/>
      <c r="AB23" s="7"/>
      <c r="AC23" s="1"/>
      <c r="AD23" s="7"/>
      <c r="AE23" s="187"/>
      <c r="AF23" s="1"/>
      <c r="AG23" s="7"/>
      <c r="AH23" s="187"/>
      <c r="AI23" s="1"/>
      <c r="AJ23" s="7"/>
    </row>
    <row r="24" spans="1:36" ht="21.95" customHeight="1">
      <c r="A24" s="177"/>
      <c r="B24" s="54">
        <v>21</v>
      </c>
      <c r="C24" s="3" t="s">
        <v>36</v>
      </c>
      <c r="D24" s="58">
        <v>79</v>
      </c>
      <c r="E24" s="32">
        <v>100</v>
      </c>
      <c r="F24" s="66">
        <f t="shared" si="1"/>
        <v>89.5</v>
      </c>
      <c r="G24" s="34"/>
      <c r="H24" s="3"/>
      <c r="I24" s="3"/>
      <c r="J24" s="31">
        <v>15</v>
      </c>
      <c r="K24" s="32">
        <v>1</v>
      </c>
      <c r="L24" s="32">
        <f t="shared" si="3"/>
        <v>1</v>
      </c>
      <c r="M24" s="42">
        <f t="shared" si="3"/>
        <v>1</v>
      </c>
      <c r="N24" s="131"/>
      <c r="O24" s="131">
        <f t="shared" si="2"/>
        <v>6.6666666666666666E-2</v>
      </c>
      <c r="Q24" s="1"/>
      <c r="R24" s="7"/>
      <c r="S24" s="1">
        <v>1</v>
      </c>
      <c r="T24" s="7">
        <v>1</v>
      </c>
      <c r="U24" s="187"/>
      <c r="V24" s="1"/>
      <c r="W24" s="7"/>
      <c r="X24" s="1"/>
      <c r="Y24" s="7"/>
      <c r="Z24" s="187"/>
      <c r="AA24" s="1"/>
      <c r="AB24" s="7"/>
      <c r="AC24" s="1"/>
      <c r="AD24" s="7"/>
      <c r="AE24" s="187"/>
      <c r="AF24" s="1"/>
      <c r="AG24" s="7"/>
      <c r="AH24" s="187"/>
      <c r="AI24" s="8"/>
      <c r="AJ24" s="7"/>
    </row>
    <row r="25" spans="1:36" ht="21.95" customHeight="1">
      <c r="A25" s="177"/>
      <c r="B25" s="54">
        <v>22</v>
      </c>
      <c r="C25" s="3" t="s">
        <v>67</v>
      </c>
      <c r="D25" s="58">
        <v>56</v>
      </c>
      <c r="E25" s="32">
        <v>90</v>
      </c>
      <c r="F25" s="66">
        <f t="shared" si="1"/>
        <v>73</v>
      </c>
      <c r="G25" s="34">
        <v>1</v>
      </c>
      <c r="H25" s="3">
        <v>0</v>
      </c>
      <c r="I25" s="3">
        <v>0</v>
      </c>
      <c r="J25" s="31">
        <v>6</v>
      </c>
      <c r="K25" s="32">
        <v>1</v>
      </c>
      <c r="L25" s="32">
        <f t="shared" si="3"/>
        <v>1</v>
      </c>
      <c r="M25" s="42">
        <f t="shared" si="3"/>
        <v>0</v>
      </c>
      <c r="N25" s="131"/>
      <c r="O25" s="131">
        <f>K25/J25</f>
        <v>0.16666666666666666</v>
      </c>
      <c r="Q25" s="1"/>
      <c r="R25" s="7"/>
      <c r="S25" s="1">
        <v>1</v>
      </c>
      <c r="T25" s="7"/>
      <c r="U25" s="187"/>
      <c r="V25" s="1"/>
      <c r="W25" s="7"/>
      <c r="X25" s="1"/>
      <c r="Y25" s="7"/>
      <c r="Z25" s="187"/>
      <c r="AA25" s="1"/>
      <c r="AB25" s="7"/>
      <c r="AC25" s="1"/>
      <c r="AD25" s="7"/>
      <c r="AE25" s="187"/>
      <c r="AF25" s="1"/>
      <c r="AG25" s="7"/>
      <c r="AH25" s="187"/>
      <c r="AI25" s="1"/>
      <c r="AJ25" s="7"/>
    </row>
    <row r="26" spans="1:36" ht="21.95" customHeight="1">
      <c r="A26" s="177"/>
      <c r="B26" s="54">
        <v>23</v>
      </c>
      <c r="C26" s="3" t="s">
        <v>46</v>
      </c>
      <c r="D26" s="58">
        <v>45</v>
      </c>
      <c r="E26" s="32">
        <v>60</v>
      </c>
      <c r="F26" s="66">
        <f t="shared" si="1"/>
        <v>52.5</v>
      </c>
      <c r="G26" s="34">
        <v>2</v>
      </c>
      <c r="H26" s="3">
        <v>0</v>
      </c>
      <c r="I26" s="3">
        <v>60</v>
      </c>
      <c r="J26" s="31">
        <v>8</v>
      </c>
      <c r="K26" s="32">
        <v>1</v>
      </c>
      <c r="L26" s="32">
        <f t="shared" si="3"/>
        <v>1</v>
      </c>
      <c r="M26" s="42">
        <f t="shared" si="3"/>
        <v>0</v>
      </c>
      <c r="N26" s="131"/>
      <c r="O26" s="131">
        <f t="shared" si="2"/>
        <v>0.125</v>
      </c>
      <c r="Q26" s="1"/>
      <c r="R26" s="7"/>
      <c r="S26" s="1">
        <v>1</v>
      </c>
      <c r="T26" s="7"/>
      <c r="U26" s="187"/>
      <c r="V26" s="1"/>
      <c r="W26" s="7"/>
      <c r="X26" s="1"/>
      <c r="Y26" s="7"/>
      <c r="Z26" s="187"/>
      <c r="AA26" s="1"/>
      <c r="AB26" s="7"/>
      <c r="AC26" s="1"/>
      <c r="AD26" s="7"/>
      <c r="AE26" s="187"/>
      <c r="AF26" s="1"/>
      <c r="AG26" s="7"/>
      <c r="AH26" s="187"/>
      <c r="AI26" s="8"/>
      <c r="AJ26" s="7"/>
    </row>
    <row r="27" spans="1:36" ht="21.95" customHeight="1">
      <c r="A27" s="177"/>
      <c r="B27" s="54">
        <v>24</v>
      </c>
      <c r="C27" s="3" t="s">
        <v>4</v>
      </c>
      <c r="D27" s="58">
        <v>66</v>
      </c>
      <c r="E27" s="32">
        <v>0</v>
      </c>
      <c r="F27" s="66">
        <f t="shared" si="1"/>
        <v>33</v>
      </c>
      <c r="G27" s="34"/>
      <c r="H27" s="3"/>
      <c r="I27" s="3"/>
      <c r="J27" s="72">
        <v>5</v>
      </c>
      <c r="K27" s="73">
        <v>0</v>
      </c>
      <c r="L27" s="33">
        <f t="shared" si="3"/>
        <v>0</v>
      </c>
      <c r="M27" s="42">
        <f t="shared" si="3"/>
        <v>0</v>
      </c>
      <c r="N27" s="131"/>
      <c r="O27" s="131">
        <f t="shared" si="2"/>
        <v>0</v>
      </c>
      <c r="Q27" s="1"/>
      <c r="R27" s="7"/>
      <c r="S27" s="1"/>
      <c r="T27" s="7"/>
      <c r="U27" s="187"/>
      <c r="V27" s="1"/>
      <c r="W27" s="7"/>
      <c r="X27" s="1"/>
      <c r="Y27" s="7"/>
      <c r="Z27" s="187"/>
      <c r="AA27" s="1"/>
      <c r="AB27" s="7"/>
      <c r="AC27" s="1"/>
      <c r="AD27" s="7"/>
      <c r="AE27" s="187"/>
      <c r="AF27" s="1"/>
      <c r="AG27" s="7"/>
      <c r="AH27" s="187"/>
      <c r="AI27" s="1"/>
      <c r="AJ27" s="7"/>
    </row>
    <row r="28" spans="1:36" ht="21.95" customHeight="1">
      <c r="A28" s="177"/>
      <c r="B28" s="54">
        <v>25</v>
      </c>
      <c r="C28" s="3" t="s">
        <v>53</v>
      </c>
      <c r="D28" s="58">
        <v>6</v>
      </c>
      <c r="E28" s="32">
        <v>40</v>
      </c>
      <c r="F28" s="66">
        <f t="shared" si="1"/>
        <v>23</v>
      </c>
      <c r="G28" s="34"/>
      <c r="H28" s="3"/>
      <c r="I28" s="3"/>
      <c r="J28" s="72">
        <v>2</v>
      </c>
      <c r="K28" s="73">
        <v>0</v>
      </c>
      <c r="L28" s="33">
        <f t="shared" si="3"/>
        <v>0</v>
      </c>
      <c r="M28" s="42">
        <f t="shared" si="3"/>
        <v>0</v>
      </c>
      <c r="N28" s="131"/>
      <c r="O28" s="131">
        <f t="shared" si="2"/>
        <v>0</v>
      </c>
      <c r="Q28" s="1"/>
      <c r="R28" s="7"/>
      <c r="S28" s="1"/>
      <c r="T28" s="7"/>
      <c r="U28" s="187"/>
      <c r="V28" s="1"/>
      <c r="W28" s="7"/>
      <c r="X28" s="1"/>
      <c r="Y28" s="7"/>
      <c r="Z28" s="187"/>
      <c r="AA28" s="1"/>
      <c r="AB28" s="7"/>
      <c r="AC28" s="1"/>
      <c r="AD28" s="7"/>
      <c r="AE28" s="187"/>
      <c r="AF28" s="1"/>
      <c r="AG28" s="7"/>
      <c r="AH28" s="187"/>
      <c r="AI28" s="1"/>
      <c r="AJ28" s="7"/>
    </row>
    <row r="29" spans="1:36" ht="21.95" customHeight="1">
      <c r="A29" s="177"/>
      <c r="B29" s="54">
        <v>26</v>
      </c>
      <c r="C29" s="3" t="s">
        <v>45</v>
      </c>
      <c r="D29" s="58">
        <v>0</v>
      </c>
      <c r="E29" s="32">
        <v>40</v>
      </c>
      <c r="F29" s="66">
        <f t="shared" si="1"/>
        <v>20</v>
      </c>
      <c r="G29" s="34">
        <v>0</v>
      </c>
      <c r="H29" s="3">
        <v>2</v>
      </c>
      <c r="I29" s="3">
        <v>25</v>
      </c>
      <c r="J29" s="72">
        <v>9</v>
      </c>
      <c r="K29" s="73">
        <v>0</v>
      </c>
      <c r="L29" s="33">
        <f t="shared" si="3"/>
        <v>0</v>
      </c>
      <c r="M29" s="42">
        <f t="shared" si="3"/>
        <v>0</v>
      </c>
      <c r="N29" s="131"/>
      <c r="O29" s="131">
        <f t="shared" si="2"/>
        <v>0</v>
      </c>
      <c r="Q29" s="1"/>
      <c r="R29" s="7"/>
      <c r="S29" s="1"/>
      <c r="T29" s="7"/>
      <c r="U29" s="187"/>
      <c r="V29" s="1"/>
      <c r="W29" s="7"/>
      <c r="X29" s="1"/>
      <c r="Y29" s="7"/>
      <c r="Z29" s="187"/>
      <c r="AA29" s="1"/>
      <c r="AB29" s="7"/>
      <c r="AC29" s="1"/>
      <c r="AD29" s="7"/>
      <c r="AE29" s="187"/>
      <c r="AF29" s="1"/>
      <c r="AG29" s="7"/>
      <c r="AH29" s="187"/>
      <c r="AI29" s="1"/>
      <c r="AJ29" s="7"/>
    </row>
    <row r="30" spans="1:36" ht="21.95" customHeight="1">
      <c r="A30" s="177"/>
      <c r="B30" s="54">
        <v>27</v>
      </c>
      <c r="C30" s="3" t="s">
        <v>63</v>
      </c>
      <c r="D30" s="58">
        <v>64</v>
      </c>
      <c r="E30" s="32">
        <v>65</v>
      </c>
      <c r="F30" s="66">
        <f t="shared" si="1"/>
        <v>64.5</v>
      </c>
      <c r="G30" s="34"/>
      <c r="H30" s="3"/>
      <c r="I30" s="3"/>
      <c r="J30" s="72">
        <v>1</v>
      </c>
      <c r="K30" s="73">
        <v>0</v>
      </c>
      <c r="L30" s="33">
        <f t="shared" si="3"/>
        <v>0</v>
      </c>
      <c r="M30" s="42">
        <f t="shared" si="3"/>
        <v>0</v>
      </c>
      <c r="N30" s="131"/>
      <c r="O30" s="131">
        <f t="shared" si="2"/>
        <v>0</v>
      </c>
      <c r="Q30" s="1"/>
      <c r="R30" s="7"/>
      <c r="S30" s="1"/>
      <c r="T30" s="7"/>
      <c r="U30" s="187"/>
      <c r="V30" s="1"/>
      <c r="W30" s="7"/>
      <c r="X30" s="1"/>
      <c r="Y30" s="7"/>
      <c r="Z30" s="187"/>
      <c r="AA30" s="1"/>
      <c r="AB30" s="7"/>
      <c r="AC30" s="1"/>
      <c r="AD30" s="7"/>
      <c r="AE30" s="187"/>
      <c r="AF30" s="1"/>
      <c r="AG30" s="7"/>
      <c r="AH30" s="187"/>
      <c r="AI30" s="1"/>
      <c r="AJ30" s="7"/>
    </row>
    <row r="31" spans="1:36" ht="21.95" customHeight="1">
      <c r="A31" s="177"/>
      <c r="B31" s="54">
        <v>28</v>
      </c>
      <c r="C31" s="3" t="s">
        <v>26</v>
      </c>
      <c r="D31" s="58">
        <v>50</v>
      </c>
      <c r="E31" s="32">
        <v>65</v>
      </c>
      <c r="F31" s="66">
        <f t="shared" si="1"/>
        <v>57.5</v>
      </c>
      <c r="G31" s="34"/>
      <c r="H31" s="3"/>
      <c r="I31" s="3"/>
      <c r="J31" s="72">
        <v>4</v>
      </c>
      <c r="K31" s="73">
        <v>0</v>
      </c>
      <c r="L31" s="33">
        <f t="shared" si="3"/>
        <v>0</v>
      </c>
      <c r="M31" s="42">
        <f t="shared" si="3"/>
        <v>0</v>
      </c>
      <c r="N31" s="131"/>
      <c r="O31" s="131">
        <f t="shared" si="2"/>
        <v>0</v>
      </c>
      <c r="Q31" s="1"/>
      <c r="R31" s="7"/>
      <c r="S31" s="1"/>
      <c r="T31" s="7"/>
      <c r="U31" s="187"/>
      <c r="V31" s="1"/>
      <c r="W31" s="7"/>
      <c r="X31" s="1"/>
      <c r="Y31" s="7"/>
      <c r="Z31" s="187"/>
      <c r="AA31" s="1"/>
      <c r="AB31" s="7"/>
      <c r="AC31" s="1"/>
      <c r="AD31" s="7"/>
      <c r="AE31" s="187"/>
      <c r="AF31" s="1"/>
      <c r="AG31" s="7"/>
      <c r="AH31" s="187"/>
      <c r="AI31" s="1"/>
      <c r="AJ31" s="7"/>
    </row>
    <row r="32" spans="1:36" ht="21.95" customHeight="1">
      <c r="A32" s="177"/>
      <c r="B32" s="54">
        <v>29</v>
      </c>
      <c r="C32" s="3" t="s">
        <v>19</v>
      </c>
      <c r="D32" s="58">
        <v>77</v>
      </c>
      <c r="E32" s="32">
        <v>90</v>
      </c>
      <c r="F32" s="66">
        <f t="shared" si="1"/>
        <v>83.5</v>
      </c>
      <c r="G32" s="34"/>
      <c r="H32" s="3"/>
      <c r="I32" s="3"/>
      <c r="J32" s="72">
        <v>5</v>
      </c>
      <c r="K32" s="73">
        <v>0</v>
      </c>
      <c r="L32" s="33">
        <f t="shared" si="3"/>
        <v>0</v>
      </c>
      <c r="M32" s="42">
        <f t="shared" si="3"/>
        <v>0</v>
      </c>
      <c r="N32" s="131"/>
      <c r="O32" s="131">
        <f t="shared" si="2"/>
        <v>0</v>
      </c>
      <c r="Q32" s="1"/>
      <c r="R32" s="7"/>
      <c r="S32" s="1"/>
      <c r="T32" s="7"/>
      <c r="U32" s="187"/>
      <c r="V32" s="1"/>
      <c r="W32" s="7"/>
      <c r="X32" s="1"/>
      <c r="Y32" s="7"/>
      <c r="Z32" s="187"/>
      <c r="AA32" s="1"/>
      <c r="AB32" s="7"/>
      <c r="AC32" s="1"/>
      <c r="AD32" s="7"/>
      <c r="AE32" s="187"/>
      <c r="AF32" s="1"/>
      <c r="AG32" s="7"/>
      <c r="AH32" s="187"/>
      <c r="AI32" s="1"/>
      <c r="AJ32" s="7"/>
    </row>
    <row r="33" spans="1:36">
      <c r="A33" s="177"/>
      <c r="B33" s="54">
        <v>30</v>
      </c>
      <c r="C33" s="3" t="s">
        <v>56</v>
      </c>
      <c r="D33" s="58">
        <v>52</v>
      </c>
      <c r="E33" s="32">
        <v>100</v>
      </c>
      <c r="F33" s="66">
        <f t="shared" si="1"/>
        <v>76</v>
      </c>
      <c r="G33" s="34"/>
      <c r="H33" s="3"/>
      <c r="I33" s="3"/>
      <c r="J33" s="72">
        <v>4</v>
      </c>
      <c r="K33" s="73">
        <v>0</v>
      </c>
      <c r="L33" s="33">
        <f t="shared" si="3"/>
        <v>0</v>
      </c>
      <c r="M33" s="42">
        <f t="shared" si="3"/>
        <v>0</v>
      </c>
      <c r="N33" s="131"/>
      <c r="O33" s="131">
        <f t="shared" si="2"/>
        <v>0</v>
      </c>
      <c r="Q33" s="1"/>
      <c r="R33" s="7"/>
      <c r="S33" s="1"/>
      <c r="T33" s="7"/>
      <c r="U33" s="187"/>
      <c r="V33" s="1"/>
      <c r="W33" s="7"/>
      <c r="X33" s="1"/>
      <c r="Y33" s="7"/>
      <c r="Z33" s="187"/>
      <c r="AA33" s="1"/>
      <c r="AB33" s="7"/>
      <c r="AC33" s="1"/>
      <c r="AD33" s="7"/>
      <c r="AE33" s="187"/>
      <c r="AF33" s="1"/>
      <c r="AG33" s="7"/>
      <c r="AH33" s="187"/>
      <c r="AI33" s="1"/>
      <c r="AJ33" s="7"/>
    </row>
    <row r="34" spans="1:36">
      <c r="A34" s="177"/>
      <c r="B34" s="54">
        <v>31</v>
      </c>
      <c r="C34" s="3" t="s">
        <v>25</v>
      </c>
      <c r="D34" s="58">
        <v>40</v>
      </c>
      <c r="E34" s="32">
        <v>100</v>
      </c>
      <c r="F34" s="66">
        <f t="shared" si="1"/>
        <v>70</v>
      </c>
      <c r="G34" s="34">
        <v>2</v>
      </c>
      <c r="H34" s="3">
        <v>1</v>
      </c>
      <c r="I34" s="3">
        <v>0</v>
      </c>
      <c r="J34" s="72">
        <v>4</v>
      </c>
      <c r="K34" s="73">
        <v>0</v>
      </c>
      <c r="L34" s="33">
        <f t="shared" si="3"/>
        <v>0</v>
      </c>
      <c r="M34" s="42">
        <f t="shared" si="3"/>
        <v>0</v>
      </c>
      <c r="N34" s="131"/>
      <c r="O34" s="131">
        <f t="shared" si="2"/>
        <v>0</v>
      </c>
      <c r="Q34" s="1"/>
      <c r="R34" s="7"/>
      <c r="S34" s="1"/>
      <c r="T34" s="7"/>
      <c r="U34" s="187"/>
      <c r="V34" s="1"/>
      <c r="W34" s="7"/>
      <c r="X34" s="1"/>
      <c r="Y34" s="7"/>
      <c r="Z34" s="187"/>
      <c r="AA34" s="1"/>
      <c r="AB34" s="7"/>
      <c r="AC34" s="1"/>
      <c r="AD34" s="7"/>
      <c r="AE34" s="187"/>
      <c r="AF34" s="1"/>
      <c r="AG34" s="7"/>
      <c r="AH34" s="187"/>
      <c r="AI34" s="1"/>
      <c r="AJ34" s="7"/>
    </row>
    <row r="35" spans="1:36" ht="15.75" thickBot="1">
      <c r="A35" s="177"/>
      <c r="B35" s="54">
        <v>32</v>
      </c>
      <c r="C35" s="3" t="s">
        <v>40</v>
      </c>
      <c r="D35" s="58">
        <v>52</v>
      </c>
      <c r="E35" s="32">
        <v>50</v>
      </c>
      <c r="F35" s="68">
        <f t="shared" si="1"/>
        <v>51</v>
      </c>
      <c r="G35" s="34"/>
      <c r="H35" s="3"/>
      <c r="I35" s="3"/>
      <c r="J35" s="72">
        <v>1</v>
      </c>
      <c r="K35" s="73">
        <v>0</v>
      </c>
      <c r="L35" s="33">
        <f t="shared" si="3"/>
        <v>0</v>
      </c>
      <c r="M35" s="42">
        <f t="shared" si="3"/>
        <v>0</v>
      </c>
      <c r="N35" s="131"/>
      <c r="O35" s="131">
        <f t="shared" si="2"/>
        <v>0</v>
      </c>
      <c r="Q35" s="1"/>
      <c r="R35" s="7"/>
      <c r="S35" s="1"/>
      <c r="T35" s="7"/>
      <c r="U35" s="187"/>
      <c r="V35" s="1"/>
      <c r="W35" s="7"/>
      <c r="X35" s="1"/>
      <c r="Y35" s="7"/>
      <c r="Z35" s="187"/>
      <c r="AA35" s="1"/>
      <c r="AB35" s="7"/>
      <c r="AC35" s="1"/>
      <c r="AD35" s="7"/>
      <c r="AE35" s="187"/>
      <c r="AF35" s="1"/>
      <c r="AG35" s="7"/>
      <c r="AH35" s="187"/>
      <c r="AI35" s="1"/>
      <c r="AJ35" s="7"/>
    </row>
    <row r="36" spans="1:36" hidden="1">
      <c r="A36" s="177"/>
      <c r="B36" s="54">
        <v>33</v>
      </c>
      <c r="C36" s="3"/>
      <c r="D36" s="31"/>
      <c r="E36" s="92"/>
      <c r="F36" s="67">
        <f t="shared" si="1"/>
        <v>0</v>
      </c>
      <c r="G36" s="34"/>
      <c r="H36" s="3"/>
      <c r="I36" s="3"/>
      <c r="J36" s="31"/>
      <c r="K36" s="32"/>
      <c r="L36" s="32">
        <f t="shared" si="3"/>
        <v>0</v>
      </c>
      <c r="M36" s="42">
        <f t="shared" si="3"/>
        <v>0</v>
      </c>
      <c r="N36" s="131"/>
      <c r="O36" s="131"/>
      <c r="Q36" s="1"/>
      <c r="R36" s="7"/>
      <c r="S36" s="1"/>
      <c r="T36" s="7"/>
      <c r="U36" s="187"/>
      <c r="V36" s="1"/>
      <c r="W36" s="7"/>
      <c r="X36" s="1"/>
      <c r="Y36" s="7"/>
      <c r="Z36" s="187"/>
      <c r="AA36" s="1"/>
      <c r="AB36" s="7"/>
      <c r="AC36" s="1"/>
      <c r="AD36" s="7"/>
      <c r="AE36" s="187"/>
      <c r="AF36" s="1"/>
      <c r="AG36" s="7"/>
      <c r="AH36" s="187"/>
      <c r="AI36" s="1"/>
      <c r="AJ36" s="7"/>
    </row>
    <row r="37" spans="1:36" hidden="1">
      <c r="A37" s="177"/>
      <c r="B37" s="54">
        <v>34</v>
      </c>
      <c r="C37" s="3"/>
      <c r="D37" s="35"/>
      <c r="E37" s="34"/>
      <c r="F37" s="66">
        <f t="shared" si="1"/>
        <v>0</v>
      </c>
      <c r="G37" s="34"/>
      <c r="H37" s="3"/>
      <c r="I37" s="3"/>
      <c r="J37" s="31"/>
      <c r="K37" s="32"/>
      <c r="L37" s="32">
        <f t="shared" si="3"/>
        <v>0</v>
      </c>
      <c r="M37" s="42">
        <f t="shared" si="3"/>
        <v>0</v>
      </c>
      <c r="N37" s="131"/>
      <c r="O37" s="131"/>
      <c r="Q37" s="1"/>
      <c r="R37" s="7"/>
      <c r="S37" s="1"/>
      <c r="T37" s="7"/>
      <c r="U37" s="187"/>
      <c r="V37" s="1"/>
      <c r="W37" s="7"/>
      <c r="X37" s="1"/>
      <c r="Y37" s="7"/>
      <c r="Z37" s="187"/>
      <c r="AA37" s="1"/>
      <c r="AB37" s="7"/>
      <c r="AC37" s="1"/>
      <c r="AD37" s="7"/>
      <c r="AE37" s="187"/>
      <c r="AF37" s="1"/>
      <c r="AG37" s="7"/>
      <c r="AH37" s="187"/>
      <c r="AI37" s="1"/>
      <c r="AJ37" s="7"/>
    </row>
    <row r="38" spans="1:36" hidden="1">
      <c r="A38" s="177"/>
      <c r="B38" s="54">
        <v>35</v>
      </c>
      <c r="C38" s="3"/>
      <c r="D38" s="35"/>
      <c r="E38" s="34"/>
      <c r="F38" s="66">
        <f t="shared" si="1"/>
        <v>0</v>
      </c>
      <c r="G38" s="34"/>
      <c r="H38" s="3"/>
      <c r="I38" s="3"/>
      <c r="J38" s="31"/>
      <c r="K38" s="32"/>
      <c r="L38" s="32">
        <f t="shared" si="3"/>
        <v>0</v>
      </c>
      <c r="M38" s="42">
        <f t="shared" si="3"/>
        <v>0</v>
      </c>
      <c r="N38" s="131"/>
      <c r="O38" s="131"/>
      <c r="Q38" s="1"/>
      <c r="R38" s="7"/>
      <c r="S38" s="1"/>
      <c r="T38" s="7"/>
      <c r="U38" s="187"/>
      <c r="V38" s="1"/>
      <c r="W38" s="7"/>
      <c r="X38" s="1"/>
      <c r="Y38" s="7"/>
      <c r="Z38" s="187"/>
      <c r="AA38" s="1"/>
      <c r="AB38" s="7"/>
      <c r="AC38" s="1"/>
      <c r="AD38" s="7"/>
      <c r="AE38" s="187"/>
      <c r="AF38" s="1"/>
      <c r="AG38" s="7"/>
      <c r="AH38" s="187"/>
      <c r="AI38" s="1"/>
      <c r="AJ38" s="7"/>
    </row>
    <row r="39" spans="1:36" hidden="1">
      <c r="A39" s="177"/>
      <c r="B39" s="54">
        <v>36</v>
      </c>
      <c r="C39" s="3"/>
      <c r="D39" s="35"/>
      <c r="E39" s="34"/>
      <c r="F39" s="66">
        <f t="shared" si="1"/>
        <v>0</v>
      </c>
      <c r="G39" s="34"/>
      <c r="H39" s="3"/>
      <c r="I39" s="3"/>
      <c r="J39" s="31"/>
      <c r="K39" s="32"/>
      <c r="L39" s="32">
        <f t="shared" si="3"/>
        <v>0</v>
      </c>
      <c r="M39" s="42">
        <f t="shared" si="3"/>
        <v>0</v>
      </c>
      <c r="N39" s="131"/>
      <c r="O39" s="131"/>
      <c r="Q39" s="1"/>
      <c r="R39" s="7"/>
      <c r="S39" s="1"/>
      <c r="T39" s="7"/>
      <c r="U39" s="187"/>
      <c r="V39" s="1"/>
      <c r="W39" s="7"/>
      <c r="X39" s="1"/>
      <c r="Y39" s="7"/>
      <c r="Z39" s="187"/>
      <c r="AA39" s="1"/>
      <c r="AB39" s="7"/>
      <c r="AC39" s="1"/>
      <c r="AD39" s="7"/>
      <c r="AE39" s="187"/>
      <c r="AF39" s="1"/>
      <c r="AG39" s="7"/>
      <c r="AH39" s="187"/>
      <c r="AI39" s="1"/>
      <c r="AJ39" s="7"/>
    </row>
    <row r="40" spans="1:36" hidden="1">
      <c r="A40" s="177"/>
      <c r="B40" s="54">
        <v>37</v>
      </c>
      <c r="C40" s="3"/>
      <c r="D40" s="35"/>
      <c r="E40" s="34"/>
      <c r="F40" s="66">
        <f t="shared" si="1"/>
        <v>0</v>
      </c>
      <c r="G40" s="34"/>
      <c r="H40" s="3"/>
      <c r="I40" s="3"/>
      <c r="J40" s="31"/>
      <c r="K40" s="32"/>
      <c r="L40" s="32">
        <f t="shared" si="3"/>
        <v>0</v>
      </c>
      <c r="M40" s="42">
        <f t="shared" si="3"/>
        <v>0</v>
      </c>
      <c r="N40" s="131"/>
      <c r="O40" s="131"/>
      <c r="Q40" s="1"/>
      <c r="R40" s="7"/>
      <c r="S40" s="1"/>
      <c r="T40" s="7"/>
      <c r="U40" s="187"/>
      <c r="V40" s="1"/>
      <c r="W40" s="7"/>
      <c r="X40" s="1"/>
      <c r="Y40" s="7"/>
      <c r="Z40" s="187"/>
      <c r="AA40" s="1"/>
      <c r="AB40" s="7"/>
      <c r="AC40" s="1"/>
      <c r="AD40" s="7"/>
      <c r="AE40" s="187"/>
      <c r="AF40" s="1"/>
      <c r="AG40" s="7"/>
      <c r="AH40" s="187"/>
      <c r="AI40" s="1"/>
      <c r="AJ40" s="7"/>
    </row>
    <row r="41" spans="1:36" hidden="1">
      <c r="A41" s="177"/>
      <c r="B41" s="54">
        <v>38</v>
      </c>
      <c r="C41" s="3"/>
      <c r="D41" s="35"/>
      <c r="E41" s="34"/>
      <c r="F41" s="66">
        <f t="shared" si="1"/>
        <v>0</v>
      </c>
      <c r="G41" s="34"/>
      <c r="H41" s="3"/>
      <c r="I41" s="3"/>
      <c r="J41" s="31"/>
      <c r="K41" s="32"/>
      <c r="L41" s="32">
        <f t="shared" si="3"/>
        <v>0</v>
      </c>
      <c r="M41" s="42">
        <f t="shared" si="3"/>
        <v>0</v>
      </c>
      <c r="N41" s="131"/>
      <c r="O41" s="131"/>
      <c r="Q41" s="1"/>
      <c r="R41" s="7"/>
      <c r="S41" s="1"/>
      <c r="T41" s="7"/>
      <c r="U41" s="187"/>
      <c r="V41" s="1"/>
      <c r="W41" s="7"/>
      <c r="X41" s="1"/>
      <c r="Y41" s="7"/>
      <c r="Z41" s="187"/>
      <c r="AA41" s="1"/>
      <c r="AB41" s="7"/>
      <c r="AC41" s="1"/>
      <c r="AD41" s="7"/>
      <c r="AE41" s="187"/>
      <c r="AF41" s="1"/>
      <c r="AG41" s="7"/>
      <c r="AH41" s="187"/>
      <c r="AI41" s="1"/>
      <c r="AJ41" s="7"/>
    </row>
    <row r="42" spans="1:36" hidden="1">
      <c r="A42" s="177"/>
      <c r="B42" s="54">
        <v>39</v>
      </c>
      <c r="C42" s="3"/>
      <c r="D42" s="35"/>
      <c r="E42" s="34"/>
      <c r="F42" s="66">
        <f t="shared" si="1"/>
        <v>0</v>
      </c>
      <c r="G42" s="34"/>
      <c r="H42" s="3"/>
      <c r="I42" s="3"/>
      <c r="J42" s="31"/>
      <c r="K42" s="32"/>
      <c r="L42" s="32">
        <f t="shared" si="3"/>
        <v>0</v>
      </c>
      <c r="M42" s="42">
        <f t="shared" si="3"/>
        <v>0</v>
      </c>
      <c r="N42" s="131"/>
      <c r="O42" s="131"/>
      <c r="Q42" s="1"/>
      <c r="R42" s="7"/>
      <c r="S42" s="1"/>
      <c r="T42" s="7"/>
      <c r="U42" s="187"/>
      <c r="V42" s="1"/>
      <c r="W42" s="7"/>
      <c r="X42" s="1"/>
      <c r="Y42" s="7"/>
      <c r="Z42" s="187"/>
      <c r="AA42" s="1"/>
      <c r="AB42" s="7"/>
      <c r="AC42" s="1"/>
      <c r="AD42" s="7"/>
      <c r="AE42" s="187"/>
      <c r="AF42" s="1"/>
      <c r="AG42" s="7"/>
      <c r="AH42" s="187"/>
      <c r="AI42" s="1"/>
      <c r="AJ42" s="7"/>
    </row>
    <row r="43" spans="1:36" hidden="1">
      <c r="A43" s="177"/>
      <c r="B43" s="54">
        <v>40</v>
      </c>
      <c r="C43" s="3"/>
      <c r="D43" s="35"/>
      <c r="E43" s="34"/>
      <c r="F43" s="66">
        <f t="shared" si="1"/>
        <v>0</v>
      </c>
      <c r="G43" s="34"/>
      <c r="H43" s="3"/>
      <c r="I43" s="3"/>
      <c r="J43" s="31"/>
      <c r="K43" s="32"/>
      <c r="L43" s="32">
        <f t="shared" si="3"/>
        <v>0</v>
      </c>
      <c r="M43" s="42">
        <f t="shared" si="3"/>
        <v>0</v>
      </c>
      <c r="N43" s="131"/>
      <c r="O43" s="131"/>
      <c r="Q43" s="1"/>
      <c r="R43" s="7"/>
      <c r="S43" s="1"/>
      <c r="T43" s="7"/>
      <c r="U43" s="187"/>
      <c r="V43" s="1"/>
      <c r="W43" s="7"/>
      <c r="X43" s="1"/>
      <c r="Y43" s="7"/>
      <c r="Z43" s="187"/>
      <c r="AA43" s="1"/>
      <c r="AB43" s="7"/>
      <c r="AC43" s="1"/>
      <c r="AD43" s="7"/>
      <c r="AE43" s="187"/>
      <c r="AF43" s="1"/>
      <c r="AG43" s="7"/>
      <c r="AH43" s="187"/>
      <c r="AI43" s="1"/>
      <c r="AJ43" s="7"/>
    </row>
    <row r="44" spans="1:36" hidden="1">
      <c r="A44" s="177"/>
      <c r="B44" s="54">
        <v>41</v>
      </c>
      <c r="C44" s="3"/>
      <c r="D44" s="35"/>
      <c r="E44" s="34"/>
      <c r="F44" s="66">
        <f t="shared" si="1"/>
        <v>0</v>
      </c>
      <c r="G44" s="34"/>
      <c r="H44" s="3"/>
      <c r="I44" s="3"/>
      <c r="J44" s="31"/>
      <c r="K44" s="32"/>
      <c r="L44" s="32">
        <f t="shared" si="3"/>
        <v>0</v>
      </c>
      <c r="M44" s="42">
        <f t="shared" si="3"/>
        <v>0</v>
      </c>
      <c r="N44" s="131"/>
      <c r="O44" s="131"/>
      <c r="Q44" s="1"/>
      <c r="R44" s="7"/>
      <c r="S44" s="1"/>
      <c r="T44" s="7"/>
      <c r="U44" s="187"/>
      <c r="V44" s="1"/>
      <c r="W44" s="7"/>
      <c r="X44" s="1"/>
      <c r="Y44" s="7"/>
      <c r="Z44" s="187"/>
      <c r="AA44" s="1"/>
      <c r="AB44" s="7"/>
      <c r="AC44" s="1"/>
      <c r="AD44" s="7"/>
      <c r="AE44" s="187"/>
      <c r="AF44" s="1"/>
      <c r="AG44" s="7"/>
      <c r="AH44" s="187"/>
      <c r="AI44" s="1"/>
      <c r="AJ44" s="7"/>
    </row>
    <row r="45" spans="1:36" hidden="1">
      <c r="A45" s="177"/>
      <c r="B45" s="54">
        <v>42</v>
      </c>
      <c r="C45" s="3"/>
      <c r="D45" s="35"/>
      <c r="E45" s="34"/>
      <c r="F45" s="66">
        <f t="shared" si="1"/>
        <v>0</v>
      </c>
      <c r="G45" s="34"/>
      <c r="H45" s="3"/>
      <c r="I45" s="3"/>
      <c r="J45" s="31"/>
      <c r="K45" s="32"/>
      <c r="L45" s="32">
        <f t="shared" si="3"/>
        <v>0</v>
      </c>
      <c r="M45" s="42">
        <f t="shared" si="3"/>
        <v>0</v>
      </c>
      <c r="N45" s="131"/>
      <c r="O45" s="131"/>
      <c r="Q45" s="1"/>
      <c r="R45" s="7"/>
      <c r="S45" s="1"/>
      <c r="T45" s="7"/>
      <c r="U45" s="187"/>
      <c r="V45" s="1"/>
      <c r="W45" s="7"/>
      <c r="X45" s="1"/>
      <c r="Y45" s="7"/>
      <c r="Z45" s="187"/>
      <c r="AA45" s="1"/>
      <c r="AB45" s="7"/>
      <c r="AC45" s="1"/>
      <c r="AD45" s="7"/>
      <c r="AE45" s="187"/>
      <c r="AF45" s="1"/>
      <c r="AG45" s="7"/>
      <c r="AH45" s="187"/>
      <c r="AI45" s="1"/>
      <c r="AJ45" s="7"/>
    </row>
    <row r="46" spans="1:36" hidden="1">
      <c r="A46" s="177"/>
      <c r="B46" s="54">
        <v>43</v>
      </c>
      <c r="C46" s="3"/>
      <c r="D46" s="35"/>
      <c r="E46" s="34"/>
      <c r="F46" s="66">
        <f t="shared" si="1"/>
        <v>0</v>
      </c>
      <c r="G46" s="34"/>
      <c r="H46" s="3"/>
      <c r="I46" s="3"/>
      <c r="J46" s="31"/>
      <c r="K46" s="32"/>
      <c r="L46" s="32">
        <f t="shared" si="3"/>
        <v>0</v>
      </c>
      <c r="M46" s="42">
        <f t="shared" si="3"/>
        <v>0</v>
      </c>
      <c r="N46" s="131"/>
      <c r="O46" s="131"/>
      <c r="Q46" s="1"/>
      <c r="R46" s="7"/>
      <c r="S46" s="1"/>
      <c r="T46" s="7"/>
      <c r="U46" s="187"/>
      <c r="V46" s="1"/>
      <c r="W46" s="7"/>
      <c r="X46" s="1"/>
      <c r="Y46" s="7"/>
      <c r="Z46" s="187"/>
      <c r="AA46" s="1"/>
      <c r="AB46" s="7"/>
      <c r="AC46" s="1"/>
      <c r="AD46" s="7"/>
      <c r="AE46" s="187"/>
      <c r="AF46" s="1"/>
      <c r="AG46" s="7"/>
      <c r="AH46" s="187"/>
      <c r="AI46" s="1"/>
      <c r="AJ46" s="7"/>
    </row>
    <row r="47" spans="1:36" hidden="1">
      <c r="A47" s="177"/>
      <c r="B47" s="54">
        <v>44</v>
      </c>
      <c r="C47" s="3"/>
      <c r="D47" s="35"/>
      <c r="E47" s="34"/>
      <c r="F47" s="66">
        <f t="shared" si="1"/>
        <v>0</v>
      </c>
      <c r="G47" s="34"/>
      <c r="H47" s="3"/>
      <c r="I47" s="3"/>
      <c r="J47" s="31"/>
      <c r="K47" s="32"/>
      <c r="L47" s="32">
        <f t="shared" si="3"/>
        <v>0</v>
      </c>
      <c r="M47" s="42">
        <f t="shared" si="3"/>
        <v>0</v>
      </c>
      <c r="N47" s="131"/>
      <c r="O47" s="131"/>
      <c r="Q47" s="1"/>
      <c r="R47" s="7"/>
      <c r="S47" s="1"/>
      <c r="T47" s="7"/>
      <c r="U47" s="187"/>
      <c r="V47" s="1"/>
      <c r="W47" s="7"/>
      <c r="X47" s="1"/>
      <c r="Y47" s="7"/>
      <c r="Z47" s="187"/>
      <c r="AA47" s="1"/>
      <c r="AB47" s="7"/>
      <c r="AC47" s="1"/>
      <c r="AD47" s="7"/>
      <c r="AE47" s="187"/>
      <c r="AF47" s="1"/>
      <c r="AG47" s="7"/>
      <c r="AH47" s="187"/>
      <c r="AI47" s="1"/>
      <c r="AJ47" s="7"/>
    </row>
    <row r="48" spans="1:36" hidden="1">
      <c r="A48" s="177"/>
      <c r="B48" s="54">
        <v>45</v>
      </c>
      <c r="C48" s="3"/>
      <c r="D48" s="35"/>
      <c r="E48" s="34"/>
      <c r="F48" s="66">
        <f t="shared" si="1"/>
        <v>0</v>
      </c>
      <c r="G48" s="34"/>
      <c r="H48" s="3"/>
      <c r="I48" s="3"/>
      <c r="J48" s="31"/>
      <c r="K48" s="32"/>
      <c r="L48" s="32">
        <f t="shared" si="3"/>
        <v>0</v>
      </c>
      <c r="M48" s="42">
        <f t="shared" si="3"/>
        <v>0</v>
      </c>
      <c r="N48" s="131"/>
      <c r="O48" s="131"/>
      <c r="Q48" s="1"/>
      <c r="R48" s="7"/>
      <c r="S48" s="1"/>
      <c r="T48" s="7"/>
      <c r="U48" s="187"/>
      <c r="V48" s="1"/>
      <c r="W48" s="7"/>
      <c r="X48" s="1"/>
      <c r="Y48" s="7"/>
      <c r="Z48" s="187"/>
      <c r="AA48" s="1"/>
      <c r="AB48" s="7"/>
      <c r="AC48" s="1"/>
      <c r="AD48" s="7"/>
      <c r="AE48" s="187"/>
      <c r="AF48" s="1"/>
      <c r="AG48" s="7"/>
      <c r="AH48" s="187"/>
      <c r="AI48" s="1"/>
      <c r="AJ48" s="7"/>
    </row>
    <row r="49" spans="1:36" hidden="1">
      <c r="A49" s="177"/>
      <c r="B49" s="54">
        <v>46</v>
      </c>
      <c r="C49" s="3"/>
      <c r="D49" s="35"/>
      <c r="E49" s="34"/>
      <c r="F49" s="66">
        <f t="shared" si="1"/>
        <v>0</v>
      </c>
      <c r="G49" s="34"/>
      <c r="H49" s="3"/>
      <c r="I49" s="3"/>
      <c r="J49" s="31"/>
      <c r="K49" s="32"/>
      <c r="L49" s="32">
        <f t="shared" si="3"/>
        <v>0</v>
      </c>
      <c r="M49" s="42">
        <f t="shared" si="3"/>
        <v>0</v>
      </c>
      <c r="N49" s="131"/>
      <c r="O49" s="131"/>
      <c r="Q49" s="1"/>
      <c r="R49" s="7"/>
      <c r="S49" s="1"/>
      <c r="T49" s="7"/>
      <c r="U49" s="187"/>
      <c r="V49" s="1"/>
      <c r="W49" s="7"/>
      <c r="X49" s="1"/>
      <c r="Y49" s="7"/>
      <c r="Z49" s="187"/>
      <c r="AA49" s="1"/>
      <c r="AB49" s="7"/>
      <c r="AC49" s="1"/>
      <c r="AD49" s="7"/>
      <c r="AE49" s="187"/>
      <c r="AF49" s="1"/>
      <c r="AG49" s="7"/>
      <c r="AH49" s="187"/>
      <c r="AI49" s="1"/>
      <c r="AJ49" s="7"/>
    </row>
    <row r="50" spans="1:36" hidden="1">
      <c r="A50" s="177"/>
      <c r="B50" s="54">
        <v>47</v>
      </c>
      <c r="C50" s="3"/>
      <c r="D50" s="35"/>
      <c r="E50" s="34"/>
      <c r="F50" s="66">
        <f t="shared" si="1"/>
        <v>0</v>
      </c>
      <c r="G50" s="34"/>
      <c r="H50" s="3"/>
      <c r="I50" s="3"/>
      <c r="J50" s="31"/>
      <c r="K50" s="32"/>
      <c r="L50" s="32">
        <f t="shared" si="3"/>
        <v>0</v>
      </c>
      <c r="M50" s="42">
        <f t="shared" si="3"/>
        <v>0</v>
      </c>
      <c r="N50" s="131"/>
      <c r="O50" s="131"/>
      <c r="Q50" s="1"/>
      <c r="R50" s="7"/>
      <c r="S50" s="1"/>
      <c r="T50" s="7"/>
      <c r="U50" s="187"/>
      <c r="V50" s="1"/>
      <c r="W50" s="7"/>
      <c r="X50" s="1"/>
      <c r="Y50" s="7"/>
      <c r="Z50" s="187"/>
      <c r="AA50" s="1"/>
      <c r="AB50" s="7"/>
      <c r="AC50" s="1"/>
      <c r="AD50" s="7"/>
      <c r="AE50" s="187"/>
      <c r="AF50" s="1"/>
      <c r="AG50" s="7"/>
      <c r="AH50" s="187"/>
      <c r="AI50" s="1"/>
      <c r="AJ50" s="7"/>
    </row>
    <row r="51" spans="1:36" hidden="1">
      <c r="A51" s="177"/>
      <c r="B51" s="54">
        <v>48</v>
      </c>
      <c r="C51" s="3"/>
      <c r="D51" s="35"/>
      <c r="E51" s="34"/>
      <c r="F51" s="66">
        <f t="shared" si="1"/>
        <v>0</v>
      </c>
      <c r="G51" s="34"/>
      <c r="H51" s="3"/>
      <c r="I51" s="3"/>
      <c r="J51" s="31"/>
      <c r="K51" s="32"/>
      <c r="L51" s="32">
        <f t="shared" si="3"/>
        <v>0</v>
      </c>
      <c r="M51" s="42">
        <f t="shared" si="3"/>
        <v>0</v>
      </c>
      <c r="N51" s="131"/>
      <c r="O51" s="131"/>
      <c r="Q51" s="1"/>
      <c r="R51" s="7"/>
      <c r="S51" s="1"/>
      <c r="T51" s="7"/>
      <c r="U51" s="187"/>
      <c r="V51" s="1"/>
      <c r="W51" s="7"/>
      <c r="X51" s="1"/>
      <c r="Y51" s="7"/>
      <c r="Z51" s="187"/>
      <c r="AA51" s="1"/>
      <c r="AB51" s="7"/>
      <c r="AC51" s="1"/>
      <c r="AD51" s="7"/>
      <c r="AE51" s="187"/>
      <c r="AF51" s="1"/>
      <c r="AG51" s="7"/>
      <c r="AH51" s="187"/>
      <c r="AI51" s="1"/>
      <c r="AJ51" s="7"/>
    </row>
    <row r="52" spans="1:36" ht="15.75" hidden="1" thickBot="1">
      <c r="A52" s="178"/>
      <c r="B52" s="54">
        <v>49</v>
      </c>
      <c r="C52" s="3"/>
      <c r="D52" s="37"/>
      <c r="E52" s="62"/>
      <c r="F52" s="66">
        <f t="shared" si="1"/>
        <v>0</v>
      </c>
      <c r="G52" s="34"/>
      <c r="H52" s="3"/>
      <c r="I52" s="3"/>
      <c r="J52" s="48"/>
      <c r="K52" s="49"/>
      <c r="L52" s="49">
        <f t="shared" si="3"/>
        <v>0</v>
      </c>
      <c r="M52" s="50">
        <f t="shared" si="3"/>
        <v>0</v>
      </c>
      <c r="N52" s="131"/>
      <c r="O52" s="131"/>
      <c r="Q52" s="4"/>
      <c r="R52" s="26"/>
      <c r="S52" s="4"/>
      <c r="T52" s="26"/>
      <c r="U52" s="187"/>
      <c r="V52" s="4"/>
      <c r="W52" s="26"/>
      <c r="X52" s="4"/>
      <c r="Y52" s="26"/>
      <c r="Z52" s="187"/>
      <c r="AA52" s="4"/>
      <c r="AB52" s="26"/>
      <c r="AC52" s="4"/>
      <c r="AD52" s="26"/>
      <c r="AE52" s="187"/>
      <c r="AF52" s="4"/>
      <c r="AG52" s="26"/>
      <c r="AH52" s="187"/>
      <c r="AI52" s="4"/>
      <c r="AJ52" s="26"/>
    </row>
    <row r="53" spans="1:36" ht="15.75" thickBot="1">
      <c r="A53" s="55"/>
      <c r="B53" s="192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94"/>
      <c r="O53" s="94"/>
      <c r="Q53" s="27">
        <f>SUM(Q4:Q52)</f>
        <v>1</v>
      </c>
      <c r="R53" s="29">
        <f t="shared" ref="R53:T53" si="4">SUM(R4:R52)</f>
        <v>0</v>
      </c>
      <c r="S53" s="27">
        <f t="shared" si="4"/>
        <v>23</v>
      </c>
      <c r="T53" s="28">
        <f t="shared" si="4"/>
        <v>5</v>
      </c>
      <c r="U53" s="187"/>
      <c r="V53" s="27">
        <f>SUM(V4:V52)</f>
        <v>5</v>
      </c>
      <c r="W53" s="29">
        <f t="shared" ref="W53:Y53" si="5">SUM(W4:W52)</f>
        <v>0</v>
      </c>
      <c r="X53" s="27">
        <f t="shared" si="5"/>
        <v>2</v>
      </c>
      <c r="Y53" s="28">
        <f t="shared" si="5"/>
        <v>0</v>
      </c>
      <c r="Z53" s="187"/>
      <c r="AA53" s="27">
        <f>SUM(AA4:AA52)</f>
        <v>10</v>
      </c>
      <c r="AB53" s="29">
        <f t="shared" ref="AB53:AD53" si="6">SUM(AB4:AB52)</f>
        <v>1</v>
      </c>
      <c r="AC53" s="27">
        <f t="shared" si="6"/>
        <v>5</v>
      </c>
      <c r="AD53" s="28">
        <f t="shared" si="6"/>
        <v>0</v>
      </c>
      <c r="AE53" s="187"/>
      <c r="AF53" s="27">
        <f>SUM(AF4:AF52)</f>
        <v>5</v>
      </c>
      <c r="AG53" s="28">
        <f>SUM(AG4:AG52)</f>
        <v>1</v>
      </c>
      <c r="AH53" s="187"/>
      <c r="AI53" s="27">
        <f>SUM(AI4:AI52)</f>
        <v>4</v>
      </c>
      <c r="AJ53" s="28">
        <f>SUM(AJ4:AJ52)</f>
        <v>1</v>
      </c>
    </row>
    <row r="54" spans="1:36">
      <c r="A54" s="97"/>
      <c r="B54" s="159" t="s">
        <v>134</v>
      </c>
      <c r="C54" s="160"/>
      <c r="D54" s="160"/>
      <c r="E54" s="160"/>
      <c r="F54" s="160"/>
      <c r="G54" s="161"/>
      <c r="H54" s="100">
        <v>70</v>
      </c>
      <c r="I54" s="100">
        <v>80</v>
      </c>
      <c r="J54" s="101">
        <f>AVERAGEIFS(J4:J35, F4:F35, "&lt;"&amp;I54, F4:F35, "&gt;="&amp;H54)</f>
        <v>8</v>
      </c>
      <c r="K54" s="101">
        <f>AVERAGEIFS(K4:K35, F4:F35, "&lt;"&amp;I54, F4:F35, "&gt;="&amp;H54)</f>
        <v>2.2999999999999998</v>
      </c>
      <c r="L54" s="101">
        <f>AVERAGEIFS(L4:L35, F4:F35, "&lt;"&amp;I54, F4:F35, "&gt;="&amp;H54)</f>
        <v>2.2999999999999998</v>
      </c>
      <c r="M54" s="102">
        <f>AVERAGEIFS(M4:M35, F4:F35, "&lt;"&amp;I54, F4:F35, "&gt;="&amp;H54)</f>
        <v>0.3</v>
      </c>
      <c r="N54" s="117"/>
      <c r="O54" s="117"/>
      <c r="Q54" s="179"/>
      <c r="R54" s="180"/>
      <c r="S54" s="180"/>
      <c r="T54" s="181"/>
      <c r="U54" s="191"/>
      <c r="V54" s="179"/>
      <c r="W54" s="180"/>
      <c r="X54" s="180"/>
      <c r="Y54" s="181"/>
      <c r="Z54" s="191"/>
      <c r="AA54" s="179"/>
      <c r="AB54" s="180"/>
      <c r="AC54" s="180"/>
      <c r="AD54" s="181"/>
      <c r="AE54" s="191"/>
      <c r="AF54" s="179"/>
      <c r="AG54" s="180"/>
      <c r="AH54" s="191"/>
      <c r="AI54" s="179"/>
      <c r="AJ54" s="181"/>
    </row>
    <row r="55" spans="1:36" s="5" customFormat="1" ht="18.75" hidden="1">
      <c r="A55" s="56"/>
      <c r="B55" s="162"/>
      <c r="C55" s="163"/>
      <c r="D55" s="163"/>
      <c r="E55" s="163"/>
      <c r="F55" s="163"/>
      <c r="G55" s="164"/>
      <c r="H55" s="98"/>
      <c r="I55" s="87">
        <v>60</v>
      </c>
      <c r="J55" s="32">
        <f>AVERAGEIF(F4:F35,"&gt;"&amp;I55,J4:J35)</f>
        <v>8.3181818181818183</v>
      </c>
      <c r="K55" s="32">
        <f>AVERAGEIF(F4:F35,"&gt;"&amp;I55,K4:K35)</f>
        <v>2.1818181818181817</v>
      </c>
      <c r="L55" s="41">
        <f>AVERAGEIF(F4:F35,"&gt;"&amp;I55,L4:L35)</f>
        <v>2.1818181818181817</v>
      </c>
      <c r="M55" s="42">
        <f>AVERAGEIF(F4:F35,"&gt;"&amp;I55,M4:M35)</f>
        <v>0.31818181818181818</v>
      </c>
      <c r="N55" s="131"/>
      <c r="O55" s="131"/>
      <c r="P55" s="104"/>
      <c r="Q55" s="51"/>
      <c r="R55" s="51"/>
      <c r="S55" s="51"/>
      <c r="T55" s="51"/>
      <c r="U55" s="52"/>
      <c r="V55" s="51"/>
      <c r="W55" s="51"/>
      <c r="X55" s="51"/>
      <c r="Y55" s="51"/>
      <c r="Z55" s="52"/>
      <c r="AA55" s="51"/>
      <c r="AB55" s="51"/>
      <c r="AC55" s="51"/>
      <c r="AD55" s="51"/>
      <c r="AE55" s="52"/>
      <c r="AF55" s="51"/>
      <c r="AG55" s="51"/>
      <c r="AH55" s="52"/>
      <c r="AI55" s="51"/>
      <c r="AJ55" s="51"/>
    </row>
    <row r="56" spans="1:36" ht="18.75" hidden="1">
      <c r="A56" s="56"/>
      <c r="B56" s="165"/>
      <c r="C56" s="166"/>
      <c r="D56" s="166"/>
      <c r="E56" s="166"/>
      <c r="F56" s="166"/>
      <c r="G56" s="167"/>
      <c r="H56" s="98"/>
      <c r="I56" s="87">
        <v>75</v>
      </c>
      <c r="J56" s="32">
        <f>AVERAGEIF(F4:F35,"&gt;"&amp;I56,J4:J35)</f>
        <v>8.615384615384615</v>
      </c>
      <c r="K56" s="32">
        <f>AVERAGEIF(F4:F35,"&gt;"&amp;I56,K4:K35)</f>
        <v>2.3846153846153846</v>
      </c>
      <c r="L56" s="32">
        <f>AVERAGEIF(F4:F35,"&gt;"&amp;I56,L4:L35)</f>
        <v>2.3846153846153846</v>
      </c>
      <c r="M56" s="42">
        <f>AVERAGEIF(F4:F35,"&gt;"&amp;I56,M4:M35)</f>
        <v>0.53846153846153844</v>
      </c>
      <c r="N56" s="131"/>
      <c r="O56" s="131"/>
      <c r="Q56" s="51"/>
      <c r="R56" s="51"/>
      <c r="S56" s="51"/>
      <c r="T56" s="51"/>
      <c r="U56" s="52"/>
      <c r="V56" s="51"/>
      <c r="W56" s="51"/>
      <c r="X56" s="51"/>
      <c r="Y56" s="51"/>
      <c r="Z56" s="52"/>
      <c r="AA56" s="51"/>
      <c r="AB56" s="51"/>
      <c r="AC56" s="51"/>
      <c r="AD56" s="51"/>
      <c r="AE56" s="52"/>
      <c r="AF56" s="51"/>
      <c r="AG56" s="51"/>
      <c r="AH56" s="52"/>
      <c r="AI56" s="51"/>
      <c r="AJ56" s="51"/>
    </row>
    <row r="57" spans="1:36" ht="24" thickBot="1">
      <c r="A57" s="56"/>
      <c r="B57" s="171" t="s">
        <v>107</v>
      </c>
      <c r="C57" s="172"/>
      <c r="D57" s="172"/>
      <c r="E57" s="172"/>
      <c r="F57" s="172"/>
      <c r="G57" s="172"/>
      <c r="H57" s="172"/>
      <c r="I57" s="173"/>
      <c r="J57" s="45">
        <f t="shared" ref="J57:K57" si="7">AVERAGE(J4:J35)</f>
        <v>7.40625</v>
      </c>
      <c r="K57" s="45">
        <f t="shared" si="7"/>
        <v>1.71875</v>
      </c>
      <c r="L57" s="45">
        <f>AVERAGE(L4:L35)</f>
        <v>1.71875</v>
      </c>
      <c r="M57" s="46">
        <f>AVERAGE(M4:M35)</f>
        <v>0.25</v>
      </c>
      <c r="N57" s="116"/>
      <c r="O57" s="116"/>
      <c r="Q57" s="51"/>
      <c r="R57" s="51"/>
      <c r="S57" s="51"/>
      <c r="T57" s="51"/>
      <c r="U57" s="52"/>
      <c r="V57" s="51"/>
      <c r="W57" s="51"/>
      <c r="X57" s="51"/>
      <c r="Y57" s="51"/>
      <c r="Z57" s="52"/>
      <c r="AA57" s="51"/>
      <c r="AB57" s="51"/>
      <c r="AC57" s="51"/>
      <c r="AD57" s="51"/>
      <c r="AE57" s="52"/>
      <c r="AF57" s="51"/>
      <c r="AG57" s="51"/>
      <c r="AH57" s="52"/>
      <c r="AI57" s="51"/>
      <c r="AJ57" s="51"/>
    </row>
    <row r="58" spans="1:36" ht="23.25">
      <c r="A58" s="128"/>
      <c r="B58" s="105"/>
      <c r="C58" s="105"/>
      <c r="D58" s="105"/>
      <c r="E58" s="105"/>
      <c r="F58" s="105"/>
      <c r="G58" s="105"/>
      <c r="H58" s="105"/>
      <c r="I58" s="105"/>
      <c r="J58" s="106"/>
      <c r="K58" s="106"/>
      <c r="L58" s="106"/>
      <c r="M58" s="106"/>
      <c r="N58" s="118"/>
      <c r="O58" s="118"/>
      <c r="Q58" s="128"/>
      <c r="R58" s="129"/>
      <c r="S58" s="129"/>
      <c r="T58" s="103"/>
      <c r="U58" s="127"/>
      <c r="V58" s="128"/>
      <c r="W58" s="129"/>
      <c r="X58" s="129"/>
      <c r="Y58" s="103"/>
      <c r="Z58" s="127"/>
      <c r="AA58" s="128"/>
      <c r="AB58" s="129"/>
      <c r="AC58" s="129"/>
      <c r="AD58" s="103"/>
      <c r="AE58" s="127"/>
      <c r="AF58" s="128"/>
      <c r="AG58" s="103"/>
      <c r="AH58" s="127"/>
      <c r="AI58" s="128"/>
      <c r="AJ58" s="103"/>
    </row>
    <row r="59" spans="1:36" ht="23.25">
      <c r="A59" s="128"/>
      <c r="B59" s="107"/>
      <c r="C59" s="112" t="s">
        <v>111</v>
      </c>
      <c r="D59" s="107">
        <f>COUNTIFS(F4:F35, "&lt;"&amp;I54, F4:F35, "&gt;="&amp;H54)</f>
        <v>10</v>
      </c>
      <c r="E59" s="107"/>
      <c r="F59" s="107"/>
      <c r="G59" s="107"/>
      <c r="H59" s="110">
        <f>H54</f>
        <v>70</v>
      </c>
      <c r="I59" s="110">
        <f>I54</f>
        <v>80</v>
      </c>
      <c r="J59" s="109" t="s">
        <v>109</v>
      </c>
      <c r="K59" s="108">
        <f>K57/8</f>
        <v>0.21484375</v>
      </c>
      <c r="L59" s="109" t="s">
        <v>110</v>
      </c>
      <c r="M59" s="108">
        <f>K57/J57</f>
        <v>0.2320675105485232</v>
      </c>
      <c r="N59" s="118"/>
      <c r="O59" s="118"/>
      <c r="Q59" s="128"/>
      <c r="R59" s="129"/>
      <c r="S59" s="129"/>
      <c r="T59" s="103"/>
      <c r="U59" s="127"/>
      <c r="V59" s="128"/>
      <c r="W59" s="129"/>
      <c r="X59" s="129"/>
      <c r="Y59" s="103"/>
      <c r="Z59" s="127"/>
      <c r="AA59" s="128"/>
      <c r="AB59" s="129"/>
      <c r="AC59" s="129"/>
      <c r="AD59" s="103"/>
      <c r="AE59" s="127"/>
      <c r="AF59" s="128"/>
      <c r="AG59" s="103"/>
      <c r="AH59" s="127"/>
      <c r="AI59" s="128"/>
      <c r="AJ59" s="103"/>
    </row>
    <row r="60" spans="1:36">
      <c r="A60" s="128"/>
      <c r="B60" s="40"/>
      <c r="C60" s="40"/>
      <c r="D60" s="40"/>
      <c r="E60" s="40"/>
      <c r="F60" s="40"/>
      <c r="G60" s="40"/>
      <c r="H60" s="40"/>
      <c r="I60" s="40"/>
      <c r="J60" s="12"/>
      <c r="K60" s="6"/>
      <c r="L60" s="6"/>
      <c r="M60" s="6"/>
      <c r="N60" s="5"/>
      <c r="O60" s="5"/>
      <c r="Q60" s="188"/>
      <c r="R60" s="189"/>
      <c r="S60" s="189"/>
      <c r="T60" s="190"/>
      <c r="U60" s="5"/>
      <c r="V60" s="188"/>
      <c r="W60" s="189"/>
      <c r="X60" s="189"/>
      <c r="Y60" s="190"/>
      <c r="Z60" s="5"/>
      <c r="AA60" s="188"/>
      <c r="AB60" s="189"/>
      <c r="AC60" s="189"/>
      <c r="AD60" s="190"/>
      <c r="AE60" s="5"/>
      <c r="AF60" s="188"/>
      <c r="AG60" s="190"/>
      <c r="AH60" s="5"/>
      <c r="AI60" s="188"/>
      <c r="AJ60" s="190"/>
    </row>
    <row r="61" spans="1:36" ht="24" thickBot="1">
      <c r="A61" s="51"/>
      <c r="B61" s="51"/>
      <c r="C61" s="51"/>
      <c r="D61" s="51"/>
      <c r="E61" s="51"/>
      <c r="F61" s="51"/>
      <c r="G61" s="51"/>
      <c r="H61" s="51"/>
      <c r="I61" s="51"/>
      <c r="J61" s="15"/>
      <c r="K61" s="15"/>
      <c r="L61" s="15"/>
      <c r="M61" s="15"/>
      <c r="N61" s="131"/>
      <c r="O61" s="131"/>
      <c r="Q61" s="182" t="s">
        <v>92</v>
      </c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</row>
    <row r="62" spans="1:36" ht="21.75" thickBot="1">
      <c r="A62" s="60"/>
      <c r="B62" s="51"/>
      <c r="C62" s="51"/>
      <c r="D62" s="60"/>
      <c r="E62" s="60"/>
      <c r="F62" s="60"/>
      <c r="G62" s="51"/>
      <c r="H62" s="51"/>
      <c r="I62" s="56"/>
      <c r="J62" s="183" t="s">
        <v>68</v>
      </c>
      <c r="K62" s="184"/>
      <c r="L62" s="184"/>
      <c r="M62" s="185"/>
      <c r="N62" s="120"/>
      <c r="O62" s="120"/>
      <c r="Q62" s="174" t="s">
        <v>87</v>
      </c>
      <c r="R62" s="186"/>
      <c r="S62" s="186"/>
      <c r="T62" s="175"/>
      <c r="U62" s="187"/>
      <c r="V62" s="174" t="s">
        <v>90</v>
      </c>
      <c r="W62" s="186"/>
      <c r="X62" s="186"/>
      <c r="Y62" s="175"/>
      <c r="Z62" s="187"/>
      <c r="AA62" s="174" t="s">
        <v>91</v>
      </c>
      <c r="AB62" s="186"/>
      <c r="AC62" s="186"/>
      <c r="AD62" s="175"/>
      <c r="AE62" s="187"/>
      <c r="AF62" s="174" t="s">
        <v>88</v>
      </c>
      <c r="AG62" s="175"/>
      <c r="AH62" s="187"/>
      <c r="AI62" s="174" t="s">
        <v>89</v>
      </c>
      <c r="AJ62" s="175"/>
    </row>
    <row r="63" spans="1:36" ht="57" thickBot="1">
      <c r="A63" s="176" t="s">
        <v>72</v>
      </c>
      <c r="B63" s="53" t="s">
        <v>69</v>
      </c>
      <c r="C63" s="2" t="s">
        <v>70</v>
      </c>
      <c r="D63" s="63" t="s">
        <v>103</v>
      </c>
      <c r="E63" s="64" t="s">
        <v>104</v>
      </c>
      <c r="F63" s="65" t="s">
        <v>105</v>
      </c>
      <c r="G63" s="30" t="s">
        <v>74</v>
      </c>
      <c r="H63" s="2" t="s">
        <v>75</v>
      </c>
      <c r="I63" s="2" t="s">
        <v>76</v>
      </c>
      <c r="J63" s="71" t="s">
        <v>101</v>
      </c>
      <c r="K63" s="43" t="s">
        <v>102</v>
      </c>
      <c r="L63" s="43" t="s">
        <v>77</v>
      </c>
      <c r="M63" s="57" t="s">
        <v>78</v>
      </c>
      <c r="N63" s="122" t="s">
        <v>109</v>
      </c>
      <c r="O63" s="122" t="s">
        <v>110</v>
      </c>
      <c r="Q63" s="10" t="s">
        <v>79</v>
      </c>
      <c r="R63" s="11" t="s">
        <v>80</v>
      </c>
      <c r="S63" s="10" t="s">
        <v>73</v>
      </c>
      <c r="T63" s="11" t="s">
        <v>80</v>
      </c>
      <c r="U63" s="187"/>
      <c r="V63" s="10" t="s">
        <v>81</v>
      </c>
      <c r="W63" s="11" t="s">
        <v>80</v>
      </c>
      <c r="X63" s="10" t="s">
        <v>82</v>
      </c>
      <c r="Y63" s="11" t="s">
        <v>80</v>
      </c>
      <c r="Z63" s="187"/>
      <c r="AA63" s="10" t="s">
        <v>83</v>
      </c>
      <c r="AB63" s="11" t="s">
        <v>80</v>
      </c>
      <c r="AC63" s="10" t="s">
        <v>84</v>
      </c>
      <c r="AD63" s="11" t="s">
        <v>80</v>
      </c>
      <c r="AE63" s="187"/>
      <c r="AF63" s="10" t="s">
        <v>85</v>
      </c>
      <c r="AG63" s="11" t="s">
        <v>80</v>
      </c>
      <c r="AH63" s="187"/>
      <c r="AI63" s="10" t="s">
        <v>86</v>
      </c>
      <c r="AJ63" s="11" t="s">
        <v>80</v>
      </c>
    </row>
    <row r="64" spans="1:36">
      <c r="A64" s="177"/>
      <c r="B64" s="54">
        <v>1</v>
      </c>
      <c r="C64" s="3" t="s">
        <v>60</v>
      </c>
      <c r="D64" s="58">
        <v>63</v>
      </c>
      <c r="E64" s="32">
        <v>70</v>
      </c>
      <c r="F64" s="66">
        <f>(D64+E64)/2</f>
        <v>66.5</v>
      </c>
      <c r="G64" s="34">
        <v>4</v>
      </c>
      <c r="H64" s="3">
        <v>1</v>
      </c>
      <c r="I64" s="3">
        <v>0</v>
      </c>
      <c r="J64" s="58">
        <v>12</v>
      </c>
      <c r="K64" s="32">
        <v>5</v>
      </c>
      <c r="L64" s="32">
        <f>Q64+S64+V64+X64+AA64+AC64+AF64+AI64</f>
        <v>5</v>
      </c>
      <c r="M64" s="42">
        <f>R64+T64+W64+Y64+AB64+AD64+AG64+AJ64</f>
        <v>2</v>
      </c>
      <c r="N64" s="131">
        <f>J64-K64</f>
        <v>7</v>
      </c>
      <c r="O64" s="131">
        <f>K64/J64</f>
        <v>0.41666666666666669</v>
      </c>
      <c r="Q64" s="8"/>
      <c r="R64" s="9"/>
      <c r="S64" s="8">
        <v>1</v>
      </c>
      <c r="T64" s="9">
        <v>1</v>
      </c>
      <c r="U64" s="187"/>
      <c r="V64" s="8">
        <v>1</v>
      </c>
      <c r="W64" s="9"/>
      <c r="X64" s="8">
        <v>1</v>
      </c>
      <c r="Y64" s="9"/>
      <c r="Z64" s="187"/>
      <c r="AA64" s="8">
        <v>1</v>
      </c>
      <c r="AB64" s="9"/>
      <c r="AC64" s="8">
        <v>1</v>
      </c>
      <c r="AD64" s="9">
        <v>1</v>
      </c>
      <c r="AE64" s="187"/>
      <c r="AF64" s="8"/>
      <c r="AG64" s="9"/>
      <c r="AH64" s="187"/>
      <c r="AI64" s="8"/>
      <c r="AJ64" s="9"/>
    </row>
    <row r="65" spans="1:36">
      <c r="A65" s="177"/>
      <c r="B65" s="54">
        <v>2</v>
      </c>
      <c r="C65" s="3" t="s">
        <v>9</v>
      </c>
      <c r="D65" s="58">
        <v>78</v>
      </c>
      <c r="E65" s="32">
        <v>100</v>
      </c>
      <c r="F65" s="66">
        <f t="shared" ref="F65:F99" si="8">(D65+E65)/2</f>
        <v>89</v>
      </c>
      <c r="G65" s="34">
        <v>0</v>
      </c>
      <c r="H65" s="3">
        <v>0</v>
      </c>
      <c r="I65" s="3">
        <v>0</v>
      </c>
      <c r="J65" s="58">
        <v>11</v>
      </c>
      <c r="K65" s="32">
        <v>5</v>
      </c>
      <c r="L65" s="32">
        <f t="shared" ref="L65:M112" si="9">Q65+S65+V65+X65+AA65+AC65+AF65+AI65</f>
        <v>5</v>
      </c>
      <c r="M65" s="42">
        <f t="shared" si="9"/>
        <v>0</v>
      </c>
      <c r="N65" s="131"/>
      <c r="O65" s="131">
        <f t="shared" ref="O65:O97" si="10">K65/J65</f>
        <v>0.45454545454545453</v>
      </c>
      <c r="Q65" s="1">
        <v>1</v>
      </c>
      <c r="R65" s="7"/>
      <c r="S65" s="1">
        <v>1</v>
      </c>
      <c r="T65" s="7"/>
      <c r="U65" s="187"/>
      <c r="V65" s="1">
        <v>1</v>
      </c>
      <c r="W65" s="7"/>
      <c r="X65" s="1"/>
      <c r="Y65" s="7"/>
      <c r="Z65" s="187"/>
      <c r="AA65" s="1">
        <v>1</v>
      </c>
      <c r="AB65" s="7"/>
      <c r="AC65" s="1">
        <v>1</v>
      </c>
      <c r="AD65" s="7"/>
      <c r="AE65" s="187"/>
      <c r="AF65" s="1"/>
      <c r="AG65" s="7"/>
      <c r="AH65" s="187"/>
      <c r="AI65" s="1"/>
      <c r="AJ65" s="7"/>
    </row>
    <row r="66" spans="1:36">
      <c r="A66" s="177"/>
      <c r="B66" s="54">
        <v>3</v>
      </c>
      <c r="C66" s="3" t="s">
        <v>29</v>
      </c>
      <c r="D66" s="58">
        <v>81</v>
      </c>
      <c r="E66" s="32">
        <v>85</v>
      </c>
      <c r="F66" s="66">
        <f t="shared" si="8"/>
        <v>83</v>
      </c>
      <c r="G66" s="34">
        <v>2</v>
      </c>
      <c r="H66" s="3">
        <v>0</v>
      </c>
      <c r="I66" s="3">
        <v>0</v>
      </c>
      <c r="J66" s="58">
        <v>13</v>
      </c>
      <c r="K66" s="32">
        <v>5</v>
      </c>
      <c r="L66" s="32">
        <f t="shared" si="9"/>
        <v>5</v>
      </c>
      <c r="M66" s="42">
        <f t="shared" si="9"/>
        <v>0</v>
      </c>
      <c r="N66" s="131"/>
      <c r="O66" s="131">
        <f t="shared" si="10"/>
        <v>0.38461538461538464</v>
      </c>
      <c r="Q66" s="1"/>
      <c r="R66" s="7"/>
      <c r="S66" s="1">
        <v>1</v>
      </c>
      <c r="T66" s="7"/>
      <c r="U66" s="187"/>
      <c r="V66" s="1">
        <v>1</v>
      </c>
      <c r="W66" s="7"/>
      <c r="X66" s="1"/>
      <c r="Y66" s="7"/>
      <c r="Z66" s="187"/>
      <c r="AA66" s="1">
        <v>1</v>
      </c>
      <c r="AB66" s="7"/>
      <c r="AC66" s="1">
        <v>1</v>
      </c>
      <c r="AD66" s="7"/>
      <c r="AE66" s="187"/>
      <c r="AF66" s="1">
        <v>1</v>
      </c>
      <c r="AG66" s="7"/>
      <c r="AH66" s="187"/>
      <c r="AI66" s="1"/>
      <c r="AJ66" s="7"/>
    </row>
    <row r="67" spans="1:36">
      <c r="A67" s="177"/>
      <c r="B67" s="54">
        <v>4</v>
      </c>
      <c r="C67" s="3" t="s">
        <v>28</v>
      </c>
      <c r="D67" s="58">
        <v>48</v>
      </c>
      <c r="E67" s="32">
        <v>90</v>
      </c>
      <c r="F67" s="66">
        <f t="shared" si="8"/>
        <v>69</v>
      </c>
      <c r="G67" s="34"/>
      <c r="H67" s="3"/>
      <c r="I67" s="3"/>
      <c r="J67" s="58">
        <v>9</v>
      </c>
      <c r="K67" s="32">
        <v>4</v>
      </c>
      <c r="L67" s="32">
        <f t="shared" si="9"/>
        <v>4</v>
      </c>
      <c r="M67" s="42">
        <f t="shared" si="9"/>
        <v>1</v>
      </c>
      <c r="N67" s="131"/>
      <c r="O67" s="131">
        <f t="shared" si="10"/>
        <v>0.44444444444444442</v>
      </c>
      <c r="Q67" s="1">
        <v>1</v>
      </c>
      <c r="R67" s="7"/>
      <c r="S67" s="1">
        <v>1</v>
      </c>
      <c r="T67" s="7">
        <v>1</v>
      </c>
      <c r="U67" s="187"/>
      <c r="V67" s="1"/>
      <c r="W67" s="7"/>
      <c r="X67" s="1"/>
      <c r="Y67" s="7"/>
      <c r="Z67" s="187"/>
      <c r="AA67" s="1"/>
      <c r="AB67" s="7"/>
      <c r="AC67" s="1"/>
      <c r="AD67" s="7"/>
      <c r="AE67" s="187"/>
      <c r="AF67" s="1">
        <v>1</v>
      </c>
      <c r="AG67" s="7"/>
      <c r="AH67" s="187"/>
      <c r="AI67" s="1">
        <v>1</v>
      </c>
      <c r="AJ67" s="7"/>
    </row>
    <row r="68" spans="1:36">
      <c r="A68" s="177"/>
      <c r="B68" s="54">
        <v>5</v>
      </c>
      <c r="C68" s="3" t="s">
        <v>52</v>
      </c>
      <c r="D68" s="58">
        <v>58</v>
      </c>
      <c r="E68" s="32">
        <v>90</v>
      </c>
      <c r="F68" s="66">
        <f t="shared" si="8"/>
        <v>74</v>
      </c>
      <c r="G68" s="34">
        <v>0</v>
      </c>
      <c r="H68" s="3">
        <v>0</v>
      </c>
      <c r="I68" s="3">
        <v>0</v>
      </c>
      <c r="J68" s="58">
        <v>11</v>
      </c>
      <c r="K68" s="32">
        <v>4</v>
      </c>
      <c r="L68" s="32">
        <f t="shared" si="9"/>
        <v>4</v>
      </c>
      <c r="M68" s="42">
        <f t="shared" si="9"/>
        <v>3</v>
      </c>
      <c r="N68" s="131"/>
      <c r="O68" s="131">
        <f t="shared" si="10"/>
        <v>0.36363636363636365</v>
      </c>
      <c r="Q68" s="1">
        <v>1</v>
      </c>
      <c r="R68" s="7"/>
      <c r="S68" s="1">
        <v>1</v>
      </c>
      <c r="T68" s="7">
        <v>1</v>
      </c>
      <c r="U68" s="187"/>
      <c r="V68" s="1"/>
      <c r="W68" s="7"/>
      <c r="X68" s="1"/>
      <c r="Y68" s="7"/>
      <c r="Z68" s="187"/>
      <c r="AA68" s="1">
        <v>1</v>
      </c>
      <c r="AB68" s="7">
        <v>1</v>
      </c>
      <c r="AC68" s="1">
        <v>1</v>
      </c>
      <c r="AD68" s="7">
        <v>1</v>
      </c>
      <c r="AE68" s="187"/>
      <c r="AF68" s="1"/>
      <c r="AG68" s="7"/>
      <c r="AH68" s="187"/>
      <c r="AI68" s="1"/>
      <c r="AJ68" s="7"/>
    </row>
    <row r="69" spans="1:36">
      <c r="A69" s="177"/>
      <c r="B69" s="54">
        <v>6</v>
      </c>
      <c r="C69" s="3" t="s">
        <v>51</v>
      </c>
      <c r="D69" s="58">
        <v>82</v>
      </c>
      <c r="E69" s="32">
        <v>90</v>
      </c>
      <c r="F69" s="66">
        <f t="shared" si="8"/>
        <v>86</v>
      </c>
      <c r="G69" s="34"/>
      <c r="H69" s="3"/>
      <c r="I69" s="3"/>
      <c r="J69" s="58">
        <v>5</v>
      </c>
      <c r="K69" s="32">
        <v>4</v>
      </c>
      <c r="L69" s="32">
        <f t="shared" si="9"/>
        <v>4</v>
      </c>
      <c r="M69" s="42">
        <f t="shared" si="9"/>
        <v>0</v>
      </c>
      <c r="N69" s="131"/>
      <c r="O69" s="131">
        <f t="shared" si="10"/>
        <v>0.8</v>
      </c>
      <c r="Q69" s="1">
        <v>1</v>
      </c>
      <c r="R69" s="7"/>
      <c r="S69" s="1">
        <v>1</v>
      </c>
      <c r="T69" s="7"/>
      <c r="U69" s="187"/>
      <c r="V69" s="1"/>
      <c r="W69" s="7"/>
      <c r="X69" s="1"/>
      <c r="Y69" s="7"/>
      <c r="Z69" s="187"/>
      <c r="AA69" s="1"/>
      <c r="AB69" s="7"/>
      <c r="AC69" s="1"/>
      <c r="AD69" s="7"/>
      <c r="AE69" s="187"/>
      <c r="AF69" s="1">
        <v>1</v>
      </c>
      <c r="AG69" s="7"/>
      <c r="AH69" s="187"/>
      <c r="AI69" s="1">
        <v>1</v>
      </c>
      <c r="AJ69" s="7"/>
    </row>
    <row r="70" spans="1:36">
      <c r="A70" s="177"/>
      <c r="B70" s="54">
        <v>7</v>
      </c>
      <c r="C70" s="3" t="s">
        <v>27</v>
      </c>
      <c r="D70" s="58">
        <v>60</v>
      </c>
      <c r="E70" s="32">
        <v>65</v>
      </c>
      <c r="F70" s="66">
        <f t="shared" si="8"/>
        <v>62.5</v>
      </c>
      <c r="G70" s="34"/>
      <c r="H70" s="3"/>
      <c r="I70" s="3"/>
      <c r="J70" s="58">
        <v>10</v>
      </c>
      <c r="K70" s="32">
        <v>4</v>
      </c>
      <c r="L70" s="32">
        <f t="shared" si="9"/>
        <v>4</v>
      </c>
      <c r="M70" s="42">
        <f t="shared" si="9"/>
        <v>0</v>
      </c>
      <c r="N70" s="131"/>
      <c r="O70" s="131">
        <f t="shared" si="10"/>
        <v>0.4</v>
      </c>
      <c r="Q70" s="1">
        <v>1</v>
      </c>
      <c r="R70" s="7"/>
      <c r="S70" s="1">
        <v>1</v>
      </c>
      <c r="T70" s="7"/>
      <c r="U70" s="187"/>
      <c r="V70" s="1"/>
      <c r="W70" s="7"/>
      <c r="X70" s="1"/>
      <c r="Y70" s="7"/>
      <c r="Z70" s="187"/>
      <c r="AA70" s="1"/>
      <c r="AB70" s="7"/>
      <c r="AC70" s="1"/>
      <c r="AD70" s="7"/>
      <c r="AE70" s="187"/>
      <c r="AF70" s="1">
        <v>1</v>
      </c>
      <c r="AG70" s="7"/>
      <c r="AH70" s="187"/>
      <c r="AI70" s="1">
        <v>1</v>
      </c>
      <c r="AJ70" s="7"/>
    </row>
    <row r="71" spans="1:36">
      <c r="A71" s="177"/>
      <c r="B71" s="54">
        <v>8</v>
      </c>
      <c r="C71" s="3" t="s">
        <v>57</v>
      </c>
      <c r="D71" s="58">
        <v>73</v>
      </c>
      <c r="E71" s="32">
        <v>80</v>
      </c>
      <c r="F71" s="66">
        <f t="shared" si="8"/>
        <v>76.5</v>
      </c>
      <c r="G71" s="34"/>
      <c r="H71" s="3"/>
      <c r="I71" s="3"/>
      <c r="J71" s="58">
        <v>7</v>
      </c>
      <c r="K71" s="32">
        <v>5</v>
      </c>
      <c r="L71" s="32">
        <f t="shared" si="9"/>
        <v>5</v>
      </c>
      <c r="M71" s="42">
        <f t="shared" si="9"/>
        <v>4</v>
      </c>
      <c r="N71" s="131"/>
      <c r="O71" s="131">
        <f t="shared" si="10"/>
        <v>0.7142857142857143</v>
      </c>
      <c r="Q71" s="1">
        <v>1</v>
      </c>
      <c r="R71" s="7"/>
      <c r="S71" s="1">
        <v>1</v>
      </c>
      <c r="T71" s="7">
        <v>1</v>
      </c>
      <c r="U71" s="187"/>
      <c r="V71" s="1"/>
      <c r="W71" s="7"/>
      <c r="X71" s="1"/>
      <c r="Y71" s="7"/>
      <c r="Z71" s="187"/>
      <c r="AA71" s="1">
        <v>1</v>
      </c>
      <c r="AB71" s="7">
        <v>1</v>
      </c>
      <c r="AC71" s="1">
        <v>1</v>
      </c>
      <c r="AD71" s="7">
        <v>1</v>
      </c>
      <c r="AE71" s="187"/>
      <c r="AF71" s="1"/>
      <c r="AG71" s="7"/>
      <c r="AH71" s="187"/>
      <c r="AI71" s="1">
        <v>1</v>
      </c>
      <c r="AJ71" s="7">
        <v>1</v>
      </c>
    </row>
    <row r="72" spans="1:36">
      <c r="A72" s="177"/>
      <c r="B72" s="54">
        <v>9</v>
      </c>
      <c r="C72" s="3" t="s">
        <v>65</v>
      </c>
      <c r="D72" s="58">
        <v>69</v>
      </c>
      <c r="E72" s="32">
        <v>50</v>
      </c>
      <c r="F72" s="66">
        <f t="shared" si="8"/>
        <v>59.5</v>
      </c>
      <c r="G72" s="34">
        <v>2</v>
      </c>
      <c r="H72" s="3">
        <v>0</v>
      </c>
      <c r="I72" s="3">
        <v>70</v>
      </c>
      <c r="J72" s="58">
        <v>13</v>
      </c>
      <c r="K72" s="32">
        <v>3</v>
      </c>
      <c r="L72" s="32">
        <f t="shared" si="9"/>
        <v>3</v>
      </c>
      <c r="M72" s="42">
        <f t="shared" si="9"/>
        <v>1</v>
      </c>
      <c r="N72" s="131"/>
      <c r="O72" s="131">
        <f t="shared" si="10"/>
        <v>0.23076923076923078</v>
      </c>
      <c r="Q72" s="1">
        <v>1</v>
      </c>
      <c r="R72" s="7"/>
      <c r="S72" s="1">
        <v>1</v>
      </c>
      <c r="T72" s="7">
        <v>1</v>
      </c>
      <c r="U72" s="187"/>
      <c r="V72" s="1">
        <v>1</v>
      </c>
      <c r="W72" s="7"/>
      <c r="X72" s="1"/>
      <c r="Y72" s="7"/>
      <c r="Z72" s="187"/>
      <c r="AA72" s="1"/>
      <c r="AB72" s="7"/>
      <c r="AC72" s="1"/>
      <c r="AD72" s="7"/>
      <c r="AE72" s="187"/>
      <c r="AF72" s="1"/>
      <c r="AG72" s="7"/>
      <c r="AH72" s="187"/>
      <c r="AI72" s="1"/>
      <c r="AJ72" s="7"/>
    </row>
    <row r="73" spans="1:36">
      <c r="A73" s="177"/>
      <c r="B73" s="54">
        <v>10</v>
      </c>
      <c r="C73" s="3" t="s">
        <v>10</v>
      </c>
      <c r="D73" s="58">
        <v>64</v>
      </c>
      <c r="E73" s="32">
        <v>100</v>
      </c>
      <c r="F73" s="66">
        <f t="shared" si="8"/>
        <v>82</v>
      </c>
      <c r="G73" s="34"/>
      <c r="H73" s="3"/>
      <c r="I73" s="3"/>
      <c r="J73" s="58">
        <v>6</v>
      </c>
      <c r="K73" s="32">
        <v>3</v>
      </c>
      <c r="L73" s="32">
        <f t="shared" si="9"/>
        <v>3</v>
      </c>
      <c r="M73" s="42">
        <f t="shared" si="9"/>
        <v>0</v>
      </c>
      <c r="N73" s="131"/>
      <c r="O73" s="131">
        <f t="shared" si="10"/>
        <v>0.5</v>
      </c>
      <c r="Q73" s="1">
        <v>1</v>
      </c>
      <c r="R73" s="7"/>
      <c r="S73" s="1">
        <v>1</v>
      </c>
      <c r="T73" s="7"/>
      <c r="U73" s="187"/>
      <c r="V73" s="1"/>
      <c r="W73" s="7"/>
      <c r="X73" s="1">
        <v>1</v>
      </c>
      <c r="Y73" s="7"/>
      <c r="Z73" s="187"/>
      <c r="AA73" s="1"/>
      <c r="AB73" s="7"/>
      <c r="AC73" s="1"/>
      <c r="AD73" s="7"/>
      <c r="AE73" s="187"/>
      <c r="AF73" s="1"/>
      <c r="AG73" s="7"/>
      <c r="AH73" s="187"/>
      <c r="AI73" s="1"/>
      <c r="AJ73" s="7"/>
    </row>
    <row r="74" spans="1:36">
      <c r="A74" s="177"/>
      <c r="B74" s="54">
        <v>11</v>
      </c>
      <c r="C74" s="3" t="s">
        <v>13</v>
      </c>
      <c r="D74" s="58">
        <v>77</v>
      </c>
      <c r="E74" s="32">
        <v>80</v>
      </c>
      <c r="F74" s="66">
        <f t="shared" si="8"/>
        <v>78.5</v>
      </c>
      <c r="G74" s="34"/>
      <c r="H74" s="3"/>
      <c r="I74" s="3"/>
      <c r="J74" s="58">
        <v>9</v>
      </c>
      <c r="K74" s="32">
        <v>3</v>
      </c>
      <c r="L74" s="32">
        <f t="shared" si="9"/>
        <v>3</v>
      </c>
      <c r="M74" s="42">
        <f t="shared" si="9"/>
        <v>0</v>
      </c>
      <c r="N74" s="131"/>
      <c r="O74" s="131">
        <f t="shared" si="10"/>
        <v>0.33333333333333331</v>
      </c>
      <c r="Q74" s="1">
        <v>1</v>
      </c>
      <c r="R74" s="7"/>
      <c r="S74" s="1">
        <v>1</v>
      </c>
      <c r="T74" s="7"/>
      <c r="U74" s="187"/>
      <c r="V74" s="1">
        <v>1</v>
      </c>
      <c r="W74" s="7"/>
      <c r="X74" s="1"/>
      <c r="Y74" s="7"/>
      <c r="Z74" s="187"/>
      <c r="AA74" s="1"/>
      <c r="AB74" s="7"/>
      <c r="AC74" s="1"/>
      <c r="AD74" s="7"/>
      <c r="AE74" s="187"/>
      <c r="AF74" s="1"/>
      <c r="AG74" s="7"/>
      <c r="AH74" s="187"/>
      <c r="AI74" s="1"/>
      <c r="AJ74" s="7"/>
    </row>
    <row r="75" spans="1:36">
      <c r="A75" s="177"/>
      <c r="B75" s="54">
        <v>12</v>
      </c>
      <c r="C75" s="3" t="s">
        <v>22</v>
      </c>
      <c r="D75" s="58">
        <v>72</v>
      </c>
      <c r="E75" s="32">
        <v>80</v>
      </c>
      <c r="F75" s="66">
        <f t="shared" si="8"/>
        <v>76</v>
      </c>
      <c r="G75" s="34"/>
      <c r="H75" s="3"/>
      <c r="I75" s="3"/>
      <c r="J75" s="58">
        <v>10</v>
      </c>
      <c r="K75" s="32">
        <v>5</v>
      </c>
      <c r="L75" s="32">
        <f t="shared" si="9"/>
        <v>3</v>
      </c>
      <c r="M75" s="42">
        <f t="shared" si="9"/>
        <v>1</v>
      </c>
      <c r="N75" s="131"/>
      <c r="O75" s="131">
        <f t="shared" si="10"/>
        <v>0.5</v>
      </c>
      <c r="Q75" s="1"/>
      <c r="R75" s="7"/>
      <c r="S75" s="1">
        <v>1</v>
      </c>
      <c r="T75" s="7">
        <v>1</v>
      </c>
      <c r="U75" s="187"/>
      <c r="V75" s="1"/>
      <c r="W75" s="7"/>
      <c r="X75" s="1"/>
      <c r="Y75" s="7"/>
      <c r="Z75" s="187"/>
      <c r="AA75" s="1">
        <v>1</v>
      </c>
      <c r="AB75" s="7"/>
      <c r="AC75" s="1">
        <v>1</v>
      </c>
      <c r="AD75" s="7"/>
      <c r="AE75" s="187"/>
      <c r="AF75" s="1"/>
      <c r="AG75" s="7"/>
      <c r="AH75" s="187"/>
      <c r="AI75" s="1"/>
      <c r="AJ75" s="7"/>
    </row>
    <row r="76" spans="1:36">
      <c r="A76" s="177"/>
      <c r="B76" s="54">
        <v>13</v>
      </c>
      <c r="C76" s="3" t="s">
        <v>20</v>
      </c>
      <c r="D76" s="58">
        <v>84</v>
      </c>
      <c r="E76" s="32">
        <v>100</v>
      </c>
      <c r="F76" s="126">
        <f t="shared" si="8"/>
        <v>92</v>
      </c>
      <c r="G76" s="34"/>
      <c r="H76" s="3"/>
      <c r="I76" s="3"/>
      <c r="J76" s="58">
        <v>2</v>
      </c>
      <c r="K76" s="32">
        <v>2</v>
      </c>
      <c r="L76" s="32">
        <f t="shared" si="9"/>
        <v>2</v>
      </c>
      <c r="M76" s="42">
        <f t="shared" si="9"/>
        <v>2</v>
      </c>
      <c r="N76" s="131"/>
      <c r="O76" s="131">
        <f t="shared" si="10"/>
        <v>1</v>
      </c>
      <c r="Q76" s="1"/>
      <c r="R76" s="7"/>
      <c r="S76" s="1"/>
      <c r="T76" s="7"/>
      <c r="U76" s="187"/>
      <c r="V76" s="1">
        <v>1</v>
      </c>
      <c r="W76" s="7">
        <v>1</v>
      </c>
      <c r="X76" s="1"/>
      <c r="Y76" s="7"/>
      <c r="Z76" s="187"/>
      <c r="AA76" s="1"/>
      <c r="AB76" s="7"/>
      <c r="AC76" s="1">
        <v>1</v>
      </c>
      <c r="AD76" s="7">
        <v>1</v>
      </c>
      <c r="AE76" s="187"/>
      <c r="AF76" s="1"/>
      <c r="AG76" s="7"/>
      <c r="AH76" s="187"/>
      <c r="AI76" s="1"/>
      <c r="AJ76" s="7"/>
    </row>
    <row r="77" spans="1:36">
      <c r="A77" s="177"/>
      <c r="B77" s="54">
        <v>14</v>
      </c>
      <c r="C77" s="3" t="s">
        <v>49</v>
      </c>
      <c r="D77" s="58">
        <v>32</v>
      </c>
      <c r="E77" s="32">
        <v>10</v>
      </c>
      <c r="F77" s="66">
        <f t="shared" si="8"/>
        <v>21</v>
      </c>
      <c r="G77" s="34"/>
      <c r="H77" s="3"/>
      <c r="I77" s="3"/>
      <c r="J77" s="58">
        <v>8</v>
      </c>
      <c r="K77" s="32">
        <v>2</v>
      </c>
      <c r="L77" s="32">
        <f t="shared" si="9"/>
        <v>2</v>
      </c>
      <c r="M77" s="42">
        <f t="shared" si="9"/>
        <v>0</v>
      </c>
      <c r="N77" s="131"/>
      <c r="O77" s="131">
        <f t="shared" si="10"/>
        <v>0.25</v>
      </c>
      <c r="Q77" s="1"/>
      <c r="R77" s="7"/>
      <c r="S77" s="1">
        <v>1</v>
      </c>
      <c r="T77" s="7"/>
      <c r="U77" s="187"/>
      <c r="V77" s="1">
        <v>1</v>
      </c>
      <c r="W77" s="7"/>
      <c r="X77" s="1"/>
      <c r="Y77" s="7"/>
      <c r="Z77" s="187"/>
      <c r="AA77" s="1"/>
      <c r="AB77" s="7"/>
      <c r="AC77" s="1"/>
      <c r="AD77" s="7"/>
      <c r="AE77" s="187"/>
      <c r="AF77" s="1"/>
      <c r="AG77" s="7"/>
      <c r="AH77" s="187"/>
      <c r="AI77" s="1"/>
      <c r="AJ77" s="7"/>
    </row>
    <row r="78" spans="1:36">
      <c r="A78" s="177"/>
      <c r="B78" s="54">
        <v>15</v>
      </c>
      <c r="C78" s="3" t="s">
        <v>2</v>
      </c>
      <c r="D78" s="58">
        <v>58</v>
      </c>
      <c r="E78" s="32">
        <v>90</v>
      </c>
      <c r="F78" s="66">
        <f t="shared" si="8"/>
        <v>74</v>
      </c>
      <c r="G78" s="34"/>
      <c r="H78" s="3"/>
      <c r="I78" s="3"/>
      <c r="J78" s="58">
        <v>6</v>
      </c>
      <c r="K78" s="32">
        <v>2</v>
      </c>
      <c r="L78" s="32">
        <f t="shared" si="9"/>
        <v>2</v>
      </c>
      <c r="M78" s="42">
        <f t="shared" si="9"/>
        <v>0</v>
      </c>
      <c r="N78" s="131"/>
      <c r="O78" s="131">
        <f t="shared" si="10"/>
        <v>0.33333333333333331</v>
      </c>
      <c r="Q78" s="1">
        <v>1</v>
      </c>
      <c r="R78" s="7"/>
      <c r="S78" s="1"/>
      <c r="T78" s="7"/>
      <c r="U78" s="187"/>
      <c r="V78" s="1"/>
      <c r="W78" s="7"/>
      <c r="X78" s="1"/>
      <c r="Y78" s="7"/>
      <c r="Z78" s="187"/>
      <c r="AA78" s="1"/>
      <c r="AB78" s="7"/>
      <c r="AC78" s="1"/>
      <c r="AD78" s="7"/>
      <c r="AE78" s="187"/>
      <c r="AF78" s="1"/>
      <c r="AG78" s="7"/>
      <c r="AH78" s="187"/>
      <c r="AI78" s="1">
        <v>1</v>
      </c>
      <c r="AJ78" s="7"/>
    </row>
    <row r="79" spans="1:36">
      <c r="A79" s="177"/>
      <c r="B79" s="54">
        <v>16</v>
      </c>
      <c r="C79" s="3" t="s">
        <v>31</v>
      </c>
      <c r="D79" s="58">
        <v>65</v>
      </c>
      <c r="E79" s="32">
        <v>75</v>
      </c>
      <c r="F79" s="66">
        <f t="shared" si="8"/>
        <v>70</v>
      </c>
      <c r="G79" s="34"/>
      <c r="H79" s="3"/>
      <c r="I79" s="3"/>
      <c r="J79" s="58">
        <v>5</v>
      </c>
      <c r="K79" s="32">
        <v>2</v>
      </c>
      <c r="L79" s="32">
        <f t="shared" si="9"/>
        <v>2</v>
      </c>
      <c r="M79" s="42">
        <f t="shared" si="9"/>
        <v>0</v>
      </c>
      <c r="N79" s="131"/>
      <c r="O79" s="131">
        <f t="shared" si="10"/>
        <v>0.4</v>
      </c>
      <c r="Q79" s="1"/>
      <c r="R79" s="7"/>
      <c r="S79" s="1"/>
      <c r="T79" s="7"/>
      <c r="U79" s="187"/>
      <c r="V79" s="1"/>
      <c r="W79" s="7"/>
      <c r="X79" s="1"/>
      <c r="Y79" s="7"/>
      <c r="Z79" s="187"/>
      <c r="AA79" s="1">
        <v>1</v>
      </c>
      <c r="AB79" s="7"/>
      <c r="AC79" s="1"/>
      <c r="AD79" s="7"/>
      <c r="AE79" s="187"/>
      <c r="AF79" s="1"/>
      <c r="AG79" s="7"/>
      <c r="AH79" s="187"/>
      <c r="AI79" s="1">
        <v>1</v>
      </c>
      <c r="AJ79" s="7"/>
    </row>
    <row r="80" spans="1:36">
      <c r="A80" s="177"/>
      <c r="B80" s="54">
        <v>17</v>
      </c>
      <c r="C80" s="3" t="s">
        <v>18</v>
      </c>
      <c r="D80" s="58">
        <v>81</v>
      </c>
      <c r="E80" s="32">
        <v>90</v>
      </c>
      <c r="F80" s="66">
        <f t="shared" si="8"/>
        <v>85.5</v>
      </c>
      <c r="G80" s="34"/>
      <c r="H80" s="3"/>
      <c r="I80" s="3"/>
      <c r="J80" s="58">
        <v>5</v>
      </c>
      <c r="K80" s="32">
        <v>2</v>
      </c>
      <c r="L80" s="32">
        <f t="shared" si="9"/>
        <v>2</v>
      </c>
      <c r="M80" s="42">
        <f t="shared" si="9"/>
        <v>0</v>
      </c>
      <c r="N80" s="131"/>
      <c r="O80" s="131">
        <f t="shared" si="10"/>
        <v>0.4</v>
      </c>
      <c r="Q80" s="1"/>
      <c r="R80" s="7"/>
      <c r="S80" s="1">
        <v>1</v>
      </c>
      <c r="T80" s="7"/>
      <c r="U80" s="187"/>
      <c r="V80" s="1"/>
      <c r="W80" s="7"/>
      <c r="X80" s="1"/>
      <c r="Y80" s="7"/>
      <c r="Z80" s="187"/>
      <c r="AA80" s="1"/>
      <c r="AB80" s="7"/>
      <c r="AC80" s="1">
        <v>1</v>
      </c>
      <c r="AD80" s="7"/>
      <c r="AE80" s="187"/>
      <c r="AF80" s="1"/>
      <c r="AG80" s="7"/>
      <c r="AH80" s="187"/>
      <c r="AI80" s="1"/>
      <c r="AJ80" s="7"/>
    </row>
    <row r="81" spans="1:36">
      <c r="A81" s="177"/>
      <c r="B81" s="54">
        <v>18</v>
      </c>
      <c r="C81" s="3" t="s">
        <v>44</v>
      </c>
      <c r="D81" s="58">
        <v>86</v>
      </c>
      <c r="E81" s="32">
        <v>60</v>
      </c>
      <c r="F81" s="66">
        <f t="shared" si="8"/>
        <v>73</v>
      </c>
      <c r="G81" s="34"/>
      <c r="H81" s="3"/>
      <c r="I81" s="3"/>
      <c r="J81" s="58">
        <v>6</v>
      </c>
      <c r="K81" s="32">
        <v>2</v>
      </c>
      <c r="L81" s="32">
        <f t="shared" si="9"/>
        <v>2</v>
      </c>
      <c r="M81" s="42">
        <f t="shared" si="9"/>
        <v>0</v>
      </c>
      <c r="N81" s="131"/>
      <c r="O81" s="131">
        <f t="shared" si="10"/>
        <v>0.33333333333333331</v>
      </c>
      <c r="Q81" s="1"/>
      <c r="R81" s="7"/>
      <c r="S81" s="1">
        <v>1</v>
      </c>
      <c r="T81" s="7"/>
      <c r="U81" s="187"/>
      <c r="V81" s="1"/>
      <c r="W81" s="7"/>
      <c r="X81" s="1"/>
      <c r="Y81" s="7"/>
      <c r="Z81" s="187"/>
      <c r="AA81" s="1">
        <v>1</v>
      </c>
      <c r="AB81" s="7"/>
      <c r="AC81" s="1"/>
      <c r="AD81" s="7"/>
      <c r="AE81" s="187"/>
      <c r="AF81" s="1"/>
      <c r="AG81" s="7"/>
      <c r="AH81" s="187"/>
      <c r="AI81" s="1"/>
      <c r="AJ81" s="7"/>
    </row>
    <row r="82" spans="1:36">
      <c r="A82" s="177"/>
      <c r="B82" s="54">
        <v>19</v>
      </c>
      <c r="C82" s="3" t="s">
        <v>47</v>
      </c>
      <c r="D82" s="58">
        <v>43</v>
      </c>
      <c r="E82" s="32">
        <v>60</v>
      </c>
      <c r="F82" s="66">
        <f t="shared" si="8"/>
        <v>51.5</v>
      </c>
      <c r="G82" s="34">
        <v>1</v>
      </c>
      <c r="H82" s="3">
        <v>0</v>
      </c>
      <c r="I82" s="3">
        <v>0</v>
      </c>
      <c r="J82" s="58">
        <v>7</v>
      </c>
      <c r="K82" s="32">
        <v>2</v>
      </c>
      <c r="L82" s="32">
        <f t="shared" si="9"/>
        <v>2</v>
      </c>
      <c r="M82" s="42">
        <f t="shared" si="9"/>
        <v>1</v>
      </c>
      <c r="N82" s="131"/>
      <c r="O82" s="131">
        <f t="shared" si="10"/>
        <v>0.2857142857142857</v>
      </c>
      <c r="Q82" s="1"/>
      <c r="R82" s="7"/>
      <c r="S82" s="1">
        <v>1</v>
      </c>
      <c r="T82" s="7">
        <v>1</v>
      </c>
      <c r="U82" s="187"/>
      <c r="V82" s="1"/>
      <c r="W82" s="7"/>
      <c r="X82" s="1"/>
      <c r="Y82" s="7"/>
      <c r="Z82" s="187"/>
      <c r="AA82" s="1">
        <v>1</v>
      </c>
      <c r="AB82" s="7"/>
      <c r="AC82" s="1"/>
      <c r="AD82" s="7"/>
      <c r="AE82" s="187"/>
      <c r="AF82" s="1"/>
      <c r="AG82" s="7"/>
      <c r="AH82" s="187"/>
      <c r="AI82" s="1"/>
      <c r="AJ82" s="7"/>
    </row>
    <row r="83" spans="1:36">
      <c r="A83" s="177"/>
      <c r="B83" s="54">
        <v>20</v>
      </c>
      <c r="C83" s="3" t="s">
        <v>3</v>
      </c>
      <c r="D83" s="58">
        <v>31</v>
      </c>
      <c r="E83" s="32">
        <v>60</v>
      </c>
      <c r="F83" s="66">
        <f t="shared" si="8"/>
        <v>45.5</v>
      </c>
      <c r="G83" s="34">
        <v>1</v>
      </c>
      <c r="H83" s="3">
        <v>0</v>
      </c>
      <c r="I83" s="3">
        <v>0</v>
      </c>
      <c r="J83" s="58">
        <v>9</v>
      </c>
      <c r="K83" s="32">
        <v>2</v>
      </c>
      <c r="L83" s="32">
        <f t="shared" si="9"/>
        <v>2</v>
      </c>
      <c r="M83" s="42">
        <f t="shared" si="9"/>
        <v>1</v>
      </c>
      <c r="N83" s="131"/>
      <c r="O83" s="131">
        <f>K83/J83</f>
        <v>0.22222222222222221</v>
      </c>
      <c r="Q83" s="1">
        <v>1</v>
      </c>
      <c r="R83" s="7">
        <v>1</v>
      </c>
      <c r="S83" s="1"/>
      <c r="T83" s="7"/>
      <c r="U83" s="187"/>
      <c r="V83" s="1"/>
      <c r="W83" s="7"/>
      <c r="X83" s="1">
        <v>1</v>
      </c>
      <c r="Y83" s="7"/>
      <c r="Z83" s="187"/>
      <c r="AA83" s="1"/>
      <c r="AB83" s="7"/>
      <c r="AC83" s="1"/>
      <c r="AD83" s="7"/>
      <c r="AE83" s="187"/>
      <c r="AF83" s="1"/>
      <c r="AG83" s="7"/>
      <c r="AH83" s="187"/>
      <c r="AI83" s="1"/>
      <c r="AJ83" s="7"/>
    </row>
    <row r="84" spans="1:36">
      <c r="A84" s="177"/>
      <c r="B84" s="54">
        <v>21</v>
      </c>
      <c r="C84" s="3" t="s">
        <v>12</v>
      </c>
      <c r="D84" s="58">
        <v>82</v>
      </c>
      <c r="E84" s="32">
        <v>100</v>
      </c>
      <c r="F84" s="126">
        <f t="shared" si="8"/>
        <v>91</v>
      </c>
      <c r="G84" s="34"/>
      <c r="H84" s="3"/>
      <c r="I84" s="3"/>
      <c r="J84" s="58">
        <v>9</v>
      </c>
      <c r="K84" s="32">
        <v>2</v>
      </c>
      <c r="L84" s="32">
        <f t="shared" si="9"/>
        <v>2</v>
      </c>
      <c r="M84" s="42">
        <f t="shared" si="9"/>
        <v>0</v>
      </c>
      <c r="N84" s="131"/>
      <c r="O84" s="131">
        <f t="shared" si="10"/>
        <v>0.22222222222222221</v>
      </c>
      <c r="Q84" s="1"/>
      <c r="R84" s="7"/>
      <c r="S84" s="1">
        <v>1</v>
      </c>
      <c r="T84" s="7"/>
      <c r="U84" s="187"/>
      <c r="V84" s="1">
        <v>1</v>
      </c>
      <c r="W84" s="7"/>
      <c r="X84" s="1"/>
      <c r="Y84" s="7"/>
      <c r="Z84" s="187"/>
      <c r="AA84" s="1"/>
      <c r="AB84" s="7"/>
      <c r="AC84" s="1"/>
      <c r="AD84" s="7"/>
      <c r="AE84" s="187"/>
      <c r="AF84" s="1"/>
      <c r="AG84" s="7"/>
      <c r="AH84" s="187"/>
      <c r="AI84" s="1"/>
      <c r="AJ84" s="7"/>
    </row>
    <row r="85" spans="1:36">
      <c r="A85" s="177"/>
      <c r="B85" s="54">
        <v>22</v>
      </c>
      <c r="C85" s="3" t="s">
        <v>34</v>
      </c>
      <c r="D85" s="58">
        <v>0</v>
      </c>
      <c r="E85" s="32">
        <v>45</v>
      </c>
      <c r="F85" s="66">
        <f t="shared" si="8"/>
        <v>22.5</v>
      </c>
      <c r="G85" s="34"/>
      <c r="H85" s="3"/>
      <c r="I85" s="3"/>
      <c r="J85" s="58">
        <v>11</v>
      </c>
      <c r="K85" s="32">
        <v>2</v>
      </c>
      <c r="L85" s="32">
        <f t="shared" si="9"/>
        <v>2</v>
      </c>
      <c r="M85" s="42">
        <f t="shared" si="9"/>
        <v>2</v>
      </c>
      <c r="N85" s="131"/>
      <c r="O85" s="131">
        <f t="shared" si="10"/>
        <v>0.18181818181818182</v>
      </c>
      <c r="Q85" s="1">
        <v>1</v>
      </c>
      <c r="R85" s="7">
        <v>1</v>
      </c>
      <c r="S85" s="1">
        <v>1</v>
      </c>
      <c r="T85" s="7">
        <v>1</v>
      </c>
      <c r="U85" s="187"/>
      <c r="V85" s="1"/>
      <c r="W85" s="7"/>
      <c r="X85" s="1"/>
      <c r="Y85" s="7"/>
      <c r="Z85" s="187"/>
      <c r="AA85" s="1"/>
      <c r="AB85" s="7"/>
      <c r="AC85" s="1"/>
      <c r="AD85" s="7"/>
      <c r="AE85" s="187"/>
      <c r="AF85" s="1"/>
      <c r="AG85" s="7"/>
      <c r="AH85" s="187"/>
      <c r="AI85" s="1"/>
      <c r="AJ85" s="7"/>
    </row>
    <row r="86" spans="1:36">
      <c r="A86" s="177"/>
      <c r="B86" s="54">
        <v>23</v>
      </c>
      <c r="C86" s="3" t="s">
        <v>37</v>
      </c>
      <c r="D86" s="58">
        <v>76</v>
      </c>
      <c r="E86" s="32">
        <v>60</v>
      </c>
      <c r="F86" s="66">
        <f t="shared" si="8"/>
        <v>68</v>
      </c>
      <c r="G86" s="34"/>
      <c r="H86" s="3"/>
      <c r="I86" s="3"/>
      <c r="J86" s="58">
        <v>6</v>
      </c>
      <c r="K86" s="32">
        <v>1</v>
      </c>
      <c r="L86" s="32">
        <f t="shared" si="9"/>
        <v>1</v>
      </c>
      <c r="M86" s="42">
        <f t="shared" si="9"/>
        <v>1</v>
      </c>
      <c r="N86" s="131"/>
      <c r="O86" s="131">
        <f t="shared" si="10"/>
        <v>0.16666666666666666</v>
      </c>
      <c r="Q86" s="1"/>
      <c r="R86" s="7"/>
      <c r="S86" s="1">
        <v>1</v>
      </c>
      <c r="T86" s="7">
        <v>1</v>
      </c>
      <c r="U86" s="187"/>
      <c r="V86" s="1"/>
      <c r="W86" s="7"/>
      <c r="X86" s="1"/>
      <c r="Y86" s="7"/>
      <c r="Z86" s="187"/>
      <c r="AA86" s="1"/>
      <c r="AB86" s="7"/>
      <c r="AC86" s="1"/>
      <c r="AD86" s="7"/>
      <c r="AE86" s="187"/>
      <c r="AF86" s="1"/>
      <c r="AG86" s="7"/>
      <c r="AH86" s="187"/>
      <c r="AI86" s="1"/>
      <c r="AJ86" s="7"/>
    </row>
    <row r="87" spans="1:36">
      <c r="A87" s="177"/>
      <c r="B87" s="54">
        <v>24</v>
      </c>
      <c r="C87" s="3" t="s">
        <v>0</v>
      </c>
      <c r="D87" s="58">
        <v>84</v>
      </c>
      <c r="E87" s="32">
        <v>80</v>
      </c>
      <c r="F87" s="66">
        <f t="shared" si="8"/>
        <v>82</v>
      </c>
      <c r="G87" s="34"/>
      <c r="H87" s="3"/>
      <c r="I87" s="3"/>
      <c r="J87" s="58">
        <v>4</v>
      </c>
      <c r="K87" s="32">
        <v>1</v>
      </c>
      <c r="L87" s="32">
        <f t="shared" si="9"/>
        <v>1</v>
      </c>
      <c r="M87" s="42">
        <f t="shared" si="9"/>
        <v>1</v>
      </c>
      <c r="N87" s="131"/>
      <c r="O87" s="131">
        <f t="shared" si="10"/>
        <v>0.25</v>
      </c>
      <c r="Q87" s="1"/>
      <c r="R87" s="7"/>
      <c r="S87" s="1">
        <v>1</v>
      </c>
      <c r="T87" s="7">
        <v>1</v>
      </c>
      <c r="U87" s="187"/>
      <c r="V87" s="1"/>
      <c r="W87" s="7"/>
      <c r="X87" s="1"/>
      <c r="Y87" s="7"/>
      <c r="Z87" s="187"/>
      <c r="AA87" s="1"/>
      <c r="AB87" s="7"/>
      <c r="AC87" s="1"/>
      <c r="AD87" s="7"/>
      <c r="AE87" s="187"/>
      <c r="AF87" s="1"/>
      <c r="AG87" s="7"/>
      <c r="AH87" s="187"/>
      <c r="AI87" s="1"/>
      <c r="AJ87" s="7"/>
    </row>
    <row r="88" spans="1:36">
      <c r="A88" s="177"/>
      <c r="B88" s="54">
        <v>25</v>
      </c>
      <c r="C88" s="3" t="s">
        <v>64</v>
      </c>
      <c r="D88" s="58">
        <v>13</v>
      </c>
      <c r="E88" s="32">
        <v>75</v>
      </c>
      <c r="F88" s="66">
        <f t="shared" si="8"/>
        <v>44</v>
      </c>
      <c r="G88" s="34"/>
      <c r="H88" s="3"/>
      <c r="I88" s="3"/>
      <c r="J88" s="58">
        <v>5</v>
      </c>
      <c r="K88" s="32">
        <v>1</v>
      </c>
      <c r="L88" s="32">
        <f t="shared" si="9"/>
        <v>1</v>
      </c>
      <c r="M88" s="42">
        <f t="shared" si="9"/>
        <v>0</v>
      </c>
      <c r="N88" s="131"/>
      <c r="O88" s="131">
        <f t="shared" si="10"/>
        <v>0.2</v>
      </c>
      <c r="Q88" s="1"/>
      <c r="R88" s="7"/>
      <c r="S88" s="1">
        <v>1</v>
      </c>
      <c r="T88" s="7"/>
      <c r="U88" s="187"/>
      <c r="V88" s="1"/>
      <c r="W88" s="7"/>
      <c r="X88" s="1"/>
      <c r="Y88" s="7"/>
      <c r="Z88" s="187"/>
      <c r="AA88" s="1"/>
      <c r="AB88" s="7"/>
      <c r="AC88" s="1"/>
      <c r="AD88" s="7"/>
      <c r="AE88" s="187"/>
      <c r="AF88" s="1"/>
      <c r="AG88" s="7"/>
      <c r="AH88" s="187"/>
      <c r="AI88" s="1"/>
      <c r="AJ88" s="7"/>
    </row>
    <row r="89" spans="1:36">
      <c r="A89" s="177"/>
      <c r="B89" s="54">
        <v>26</v>
      </c>
      <c r="C89" s="3" t="s">
        <v>43</v>
      </c>
      <c r="D89" s="58">
        <v>86</v>
      </c>
      <c r="E89" s="32">
        <v>90</v>
      </c>
      <c r="F89" s="66">
        <f t="shared" si="8"/>
        <v>88</v>
      </c>
      <c r="G89" s="34"/>
      <c r="H89" s="3"/>
      <c r="I89" s="3"/>
      <c r="J89" s="58">
        <v>2</v>
      </c>
      <c r="K89" s="32">
        <v>1</v>
      </c>
      <c r="L89" s="32">
        <f t="shared" si="9"/>
        <v>1</v>
      </c>
      <c r="M89" s="42">
        <f t="shared" si="9"/>
        <v>0</v>
      </c>
      <c r="N89" s="131"/>
      <c r="O89" s="131">
        <f t="shared" si="10"/>
        <v>0.5</v>
      </c>
      <c r="Q89" s="1"/>
      <c r="R89" s="7"/>
      <c r="S89" s="1">
        <v>1</v>
      </c>
      <c r="T89" s="7"/>
      <c r="U89" s="187"/>
      <c r="V89" s="1"/>
      <c r="W89" s="7"/>
      <c r="X89" s="1"/>
      <c r="Y89" s="7"/>
      <c r="Z89" s="187"/>
      <c r="AA89" s="1"/>
      <c r="AB89" s="7"/>
      <c r="AC89" s="1"/>
      <c r="AD89" s="7"/>
      <c r="AE89" s="187"/>
      <c r="AF89" s="1"/>
      <c r="AG89" s="7"/>
      <c r="AH89" s="187"/>
      <c r="AI89" s="1"/>
      <c r="AJ89" s="7"/>
    </row>
    <row r="90" spans="1:36">
      <c r="A90" s="177"/>
      <c r="B90" s="54">
        <v>27</v>
      </c>
      <c r="C90" s="3" t="s">
        <v>11</v>
      </c>
      <c r="D90" s="58">
        <v>81</v>
      </c>
      <c r="E90" s="32">
        <v>100</v>
      </c>
      <c r="F90" s="126">
        <f t="shared" si="8"/>
        <v>90.5</v>
      </c>
      <c r="G90" s="34"/>
      <c r="H90" s="3"/>
      <c r="I90" s="3"/>
      <c r="J90" s="58">
        <v>3</v>
      </c>
      <c r="K90" s="32">
        <v>1</v>
      </c>
      <c r="L90" s="32">
        <f t="shared" si="9"/>
        <v>1</v>
      </c>
      <c r="M90" s="42">
        <f t="shared" si="9"/>
        <v>0</v>
      </c>
      <c r="N90" s="131"/>
      <c r="O90" s="131">
        <f t="shared" si="10"/>
        <v>0.33333333333333331</v>
      </c>
      <c r="Q90" s="1">
        <v>1</v>
      </c>
      <c r="R90" s="7"/>
      <c r="S90" s="1"/>
      <c r="T90" s="7"/>
      <c r="U90" s="187"/>
      <c r="V90" s="1"/>
      <c r="W90" s="7"/>
      <c r="X90" s="1"/>
      <c r="Y90" s="7"/>
      <c r="Z90" s="187"/>
      <c r="AA90" s="1"/>
      <c r="AB90" s="7"/>
      <c r="AC90" s="1"/>
      <c r="AD90" s="7"/>
      <c r="AE90" s="187"/>
      <c r="AF90" s="1"/>
      <c r="AG90" s="7"/>
      <c r="AH90" s="187"/>
      <c r="AI90" s="1"/>
      <c r="AJ90" s="7"/>
    </row>
    <row r="91" spans="1:36">
      <c r="A91" s="177"/>
      <c r="B91" s="54">
        <v>28</v>
      </c>
      <c r="C91" s="3" t="s">
        <v>48</v>
      </c>
      <c r="D91" s="58">
        <v>49</v>
      </c>
      <c r="E91" s="32">
        <v>80</v>
      </c>
      <c r="F91" s="66">
        <f t="shared" si="8"/>
        <v>64.5</v>
      </c>
      <c r="G91" s="34"/>
      <c r="H91" s="3"/>
      <c r="I91" s="3"/>
      <c r="J91" s="58">
        <v>2</v>
      </c>
      <c r="K91" s="32">
        <v>1</v>
      </c>
      <c r="L91" s="32">
        <f>Q91+S91+V91+X91+AA91+AC91+AF91+AI91</f>
        <v>1</v>
      </c>
      <c r="M91" s="42">
        <f t="shared" si="9"/>
        <v>0</v>
      </c>
      <c r="N91" s="131"/>
      <c r="O91" s="131">
        <f t="shared" si="10"/>
        <v>0.5</v>
      </c>
      <c r="Q91" s="1"/>
      <c r="R91" s="7"/>
      <c r="S91" s="1">
        <v>1</v>
      </c>
      <c r="T91" s="7"/>
      <c r="U91" s="187"/>
      <c r="V91" s="1"/>
      <c r="W91" s="7"/>
      <c r="X91" s="1"/>
      <c r="Y91" s="7"/>
      <c r="Z91" s="187"/>
      <c r="AA91" s="1"/>
      <c r="AB91" s="7"/>
      <c r="AC91" s="1"/>
      <c r="AD91" s="7"/>
      <c r="AE91" s="187"/>
      <c r="AF91" s="1"/>
      <c r="AG91" s="7"/>
      <c r="AH91" s="187"/>
      <c r="AI91" s="1"/>
      <c r="AJ91" s="7"/>
    </row>
    <row r="92" spans="1:36">
      <c r="A92" s="177"/>
      <c r="B92" s="54">
        <v>29</v>
      </c>
      <c r="C92" s="3" t="s">
        <v>17</v>
      </c>
      <c r="D92" s="58">
        <v>65</v>
      </c>
      <c r="E92" s="32">
        <v>70</v>
      </c>
      <c r="F92" s="66">
        <f t="shared" si="8"/>
        <v>67.5</v>
      </c>
      <c r="G92" s="34"/>
      <c r="H92" s="3"/>
      <c r="I92" s="3"/>
      <c r="J92" s="58">
        <v>2</v>
      </c>
      <c r="K92" s="32">
        <v>1</v>
      </c>
      <c r="L92" s="32">
        <f t="shared" si="9"/>
        <v>1</v>
      </c>
      <c r="M92" s="42">
        <f t="shared" si="9"/>
        <v>0</v>
      </c>
      <c r="N92" s="131"/>
      <c r="O92" s="131">
        <f t="shared" si="10"/>
        <v>0.5</v>
      </c>
      <c r="Q92" s="1"/>
      <c r="R92" s="7"/>
      <c r="S92" s="1">
        <v>1</v>
      </c>
      <c r="T92" s="7"/>
      <c r="U92" s="187"/>
      <c r="V92" s="1"/>
      <c r="W92" s="7"/>
      <c r="X92" s="1"/>
      <c r="Y92" s="7"/>
      <c r="Z92" s="187"/>
      <c r="AA92" s="1"/>
      <c r="AB92" s="7"/>
      <c r="AC92" s="1"/>
      <c r="AD92" s="7"/>
      <c r="AE92" s="187"/>
      <c r="AF92" s="1"/>
      <c r="AG92" s="7"/>
      <c r="AH92" s="187"/>
      <c r="AI92" s="1"/>
      <c r="AJ92" s="7"/>
    </row>
    <row r="93" spans="1:36">
      <c r="A93" s="177"/>
      <c r="B93" s="54">
        <v>30</v>
      </c>
      <c r="C93" s="3" t="s">
        <v>39</v>
      </c>
      <c r="D93" s="58">
        <v>70</v>
      </c>
      <c r="E93" s="32">
        <v>70</v>
      </c>
      <c r="F93" s="66">
        <f t="shared" si="8"/>
        <v>70</v>
      </c>
      <c r="G93" s="34"/>
      <c r="H93" s="3"/>
      <c r="I93" s="3"/>
      <c r="J93" s="58">
        <v>4</v>
      </c>
      <c r="K93" s="32">
        <v>1</v>
      </c>
      <c r="L93" s="32">
        <f t="shared" si="9"/>
        <v>1</v>
      </c>
      <c r="M93" s="42">
        <f t="shared" si="9"/>
        <v>0</v>
      </c>
      <c r="N93" s="131"/>
      <c r="O93" s="131">
        <f t="shared" si="10"/>
        <v>0.25</v>
      </c>
      <c r="Q93" s="1"/>
      <c r="R93" s="7"/>
      <c r="S93" s="1">
        <v>1</v>
      </c>
      <c r="T93" s="7"/>
      <c r="U93" s="187"/>
      <c r="V93" s="1"/>
      <c r="W93" s="7"/>
      <c r="X93" s="1"/>
      <c r="Y93" s="7"/>
      <c r="Z93" s="187"/>
      <c r="AA93" s="1"/>
      <c r="AB93" s="7"/>
      <c r="AC93" s="1"/>
      <c r="AD93" s="7"/>
      <c r="AE93" s="187"/>
      <c r="AF93" s="1"/>
      <c r="AG93" s="7"/>
      <c r="AH93" s="187"/>
      <c r="AI93" s="1"/>
      <c r="AJ93" s="7"/>
    </row>
    <row r="94" spans="1:36">
      <c r="A94" s="177"/>
      <c r="B94" s="54">
        <v>31</v>
      </c>
      <c r="C94" s="3" t="s">
        <v>23</v>
      </c>
      <c r="D94" s="58">
        <v>59</v>
      </c>
      <c r="E94" s="32">
        <v>65</v>
      </c>
      <c r="F94" s="66">
        <f t="shared" si="8"/>
        <v>62</v>
      </c>
      <c r="G94" s="34">
        <v>2</v>
      </c>
      <c r="H94" s="3">
        <v>1</v>
      </c>
      <c r="I94" s="3">
        <v>10</v>
      </c>
      <c r="J94" s="58">
        <v>12</v>
      </c>
      <c r="K94" s="32">
        <v>1</v>
      </c>
      <c r="L94" s="32">
        <f t="shared" si="9"/>
        <v>1</v>
      </c>
      <c r="M94" s="42">
        <f t="shared" si="9"/>
        <v>0</v>
      </c>
      <c r="N94" s="131"/>
      <c r="O94" s="131">
        <f t="shared" si="10"/>
        <v>8.3333333333333329E-2</v>
      </c>
      <c r="Q94" s="1"/>
      <c r="R94" s="7"/>
      <c r="S94" s="1">
        <v>1</v>
      </c>
      <c r="T94" s="7"/>
      <c r="U94" s="187"/>
      <c r="V94" s="1"/>
      <c r="W94" s="7"/>
      <c r="X94" s="1"/>
      <c r="Y94" s="7"/>
      <c r="Z94" s="187"/>
      <c r="AA94" s="1"/>
      <c r="AB94" s="7"/>
      <c r="AC94" s="1"/>
      <c r="AD94" s="7"/>
      <c r="AE94" s="187"/>
      <c r="AF94" s="1"/>
      <c r="AG94" s="7"/>
      <c r="AH94" s="187"/>
      <c r="AI94" s="1"/>
      <c r="AJ94" s="7"/>
    </row>
    <row r="95" spans="1:36">
      <c r="A95" s="177"/>
      <c r="B95" s="54">
        <v>32</v>
      </c>
      <c r="C95" s="3" t="s">
        <v>42</v>
      </c>
      <c r="D95" s="58">
        <v>38</v>
      </c>
      <c r="E95" s="32">
        <v>70</v>
      </c>
      <c r="F95" s="66">
        <f t="shared" si="8"/>
        <v>54</v>
      </c>
      <c r="G95" s="34"/>
      <c r="H95" s="3"/>
      <c r="I95" s="3"/>
      <c r="J95" s="58">
        <v>2</v>
      </c>
      <c r="K95" s="32">
        <v>1</v>
      </c>
      <c r="L95" s="32">
        <f t="shared" si="9"/>
        <v>1</v>
      </c>
      <c r="M95" s="42">
        <f t="shared" si="9"/>
        <v>1</v>
      </c>
      <c r="N95" s="131"/>
      <c r="O95" s="131">
        <f t="shared" si="10"/>
        <v>0.5</v>
      </c>
      <c r="Q95" s="1"/>
      <c r="R95" s="7"/>
      <c r="S95" s="1">
        <v>1</v>
      </c>
      <c r="T95" s="7">
        <v>1</v>
      </c>
      <c r="U95" s="187"/>
      <c r="V95" s="1"/>
      <c r="W95" s="7"/>
      <c r="X95" s="1"/>
      <c r="Y95" s="7"/>
      <c r="Z95" s="187"/>
      <c r="AA95" s="1"/>
      <c r="AB95" s="7"/>
      <c r="AC95" s="1"/>
      <c r="AD95" s="7"/>
      <c r="AE95" s="187"/>
      <c r="AF95" s="1"/>
      <c r="AG95" s="7"/>
      <c r="AH95" s="187"/>
      <c r="AI95" s="1"/>
      <c r="AJ95" s="7"/>
    </row>
    <row r="96" spans="1:36">
      <c r="A96" s="177"/>
      <c r="B96" s="54">
        <v>33</v>
      </c>
      <c r="C96" s="3" t="s">
        <v>33</v>
      </c>
      <c r="D96" s="58">
        <v>62</v>
      </c>
      <c r="E96" s="32">
        <v>60</v>
      </c>
      <c r="F96" s="66">
        <f t="shared" si="8"/>
        <v>61</v>
      </c>
      <c r="G96" s="34"/>
      <c r="H96" s="3"/>
      <c r="I96" s="3"/>
      <c r="J96" s="58">
        <v>4</v>
      </c>
      <c r="K96" s="32">
        <v>1</v>
      </c>
      <c r="L96" s="32">
        <f t="shared" si="9"/>
        <v>1</v>
      </c>
      <c r="M96" s="42">
        <f t="shared" si="9"/>
        <v>0</v>
      </c>
      <c r="N96" s="131"/>
      <c r="O96" s="131">
        <f t="shared" si="10"/>
        <v>0.25</v>
      </c>
      <c r="Q96" s="1"/>
      <c r="R96" s="7"/>
      <c r="S96" s="1">
        <v>1</v>
      </c>
      <c r="T96" s="7"/>
      <c r="U96" s="187"/>
      <c r="V96" s="1"/>
      <c r="W96" s="7"/>
      <c r="X96" s="1"/>
      <c r="Y96" s="7"/>
      <c r="Z96" s="187"/>
      <c r="AA96" s="1"/>
      <c r="AB96" s="7"/>
      <c r="AC96" s="1"/>
      <c r="AD96" s="7"/>
      <c r="AE96" s="187"/>
      <c r="AF96" s="1"/>
      <c r="AG96" s="7"/>
      <c r="AH96" s="187"/>
      <c r="AI96" s="1"/>
      <c r="AJ96" s="7"/>
    </row>
    <row r="97" spans="1:36" ht="15.75" thickBot="1">
      <c r="A97" s="177"/>
      <c r="B97" s="54">
        <v>34</v>
      </c>
      <c r="C97" s="3" t="s">
        <v>7</v>
      </c>
      <c r="D97" s="58">
        <v>77</v>
      </c>
      <c r="E97" s="32">
        <v>65</v>
      </c>
      <c r="F97" s="66">
        <f t="shared" si="8"/>
        <v>71</v>
      </c>
      <c r="G97" s="34"/>
      <c r="H97" s="3"/>
      <c r="I97" s="3"/>
      <c r="J97" s="58">
        <v>4</v>
      </c>
      <c r="K97" s="32">
        <v>1</v>
      </c>
      <c r="L97" s="32">
        <f t="shared" si="9"/>
        <v>1</v>
      </c>
      <c r="M97" s="42">
        <f t="shared" si="9"/>
        <v>1</v>
      </c>
      <c r="N97" s="131"/>
      <c r="O97" s="131">
        <f t="shared" si="10"/>
        <v>0.25</v>
      </c>
      <c r="Q97" s="1"/>
      <c r="R97" s="7"/>
      <c r="S97" s="1"/>
      <c r="T97" s="7"/>
      <c r="U97" s="187"/>
      <c r="V97" s="1">
        <v>1</v>
      </c>
      <c r="W97" s="7">
        <v>1</v>
      </c>
      <c r="X97" s="1"/>
      <c r="Y97" s="7"/>
      <c r="Z97" s="187"/>
      <c r="AA97" s="1"/>
      <c r="AB97" s="7"/>
      <c r="AC97" s="1"/>
      <c r="AD97" s="7"/>
      <c r="AE97" s="187"/>
      <c r="AF97" s="1"/>
      <c r="AG97" s="7"/>
      <c r="AH97" s="187"/>
      <c r="AI97" s="1"/>
      <c r="AJ97" s="7"/>
    </row>
    <row r="98" spans="1:36" hidden="1">
      <c r="A98" s="177"/>
      <c r="B98" s="54">
        <v>35</v>
      </c>
      <c r="C98" s="3" t="s">
        <v>61</v>
      </c>
      <c r="D98" s="58">
        <v>59</v>
      </c>
      <c r="E98" s="32">
        <v>55</v>
      </c>
      <c r="F98" s="66">
        <f t="shared" si="8"/>
        <v>57</v>
      </c>
      <c r="G98" s="34"/>
      <c r="H98" s="3"/>
      <c r="I98" s="3"/>
      <c r="J98" s="74">
        <v>3</v>
      </c>
      <c r="K98" s="73">
        <v>1</v>
      </c>
      <c r="L98" s="33">
        <f t="shared" si="9"/>
        <v>0</v>
      </c>
      <c r="M98" s="42">
        <f t="shared" si="9"/>
        <v>0</v>
      </c>
      <c r="N98" s="131"/>
      <c r="O98" s="131"/>
      <c r="Q98" s="1"/>
      <c r="R98" s="7"/>
      <c r="S98" s="1"/>
      <c r="T98" s="7"/>
      <c r="U98" s="187"/>
      <c r="V98" s="1"/>
      <c r="W98" s="7"/>
      <c r="X98" s="1"/>
      <c r="Y98" s="7"/>
      <c r="Z98" s="187"/>
      <c r="AA98" s="1"/>
      <c r="AB98" s="7"/>
      <c r="AC98" s="1"/>
      <c r="AD98" s="7"/>
      <c r="AE98" s="187"/>
      <c r="AF98" s="1"/>
      <c r="AG98" s="7"/>
      <c r="AH98" s="187"/>
      <c r="AI98" s="1"/>
      <c r="AJ98" s="7"/>
    </row>
    <row r="99" spans="1:36" ht="15.75" hidden="1" thickBot="1">
      <c r="A99" s="177"/>
      <c r="B99" s="54">
        <v>36</v>
      </c>
      <c r="C99" s="3" t="s">
        <v>6</v>
      </c>
      <c r="D99" s="58">
        <v>66</v>
      </c>
      <c r="E99" s="32">
        <v>40</v>
      </c>
      <c r="F99" s="68">
        <f t="shared" si="8"/>
        <v>53</v>
      </c>
      <c r="G99" s="34"/>
      <c r="H99" s="3"/>
      <c r="I99" s="3"/>
      <c r="J99" s="74">
        <v>1</v>
      </c>
      <c r="K99" s="73">
        <v>0</v>
      </c>
      <c r="L99" s="33">
        <f t="shared" si="9"/>
        <v>0</v>
      </c>
      <c r="M99" s="42">
        <f t="shared" si="9"/>
        <v>0</v>
      </c>
      <c r="N99" s="131"/>
      <c r="O99" s="131"/>
      <c r="Q99" s="1"/>
      <c r="R99" s="7"/>
      <c r="S99" s="1"/>
      <c r="T99" s="7"/>
      <c r="U99" s="187"/>
      <c r="V99" s="1"/>
      <c r="W99" s="7"/>
      <c r="X99" s="1"/>
      <c r="Y99" s="7"/>
      <c r="Z99" s="187"/>
      <c r="AA99" s="1"/>
      <c r="AB99" s="7"/>
      <c r="AC99" s="1"/>
      <c r="AD99" s="7"/>
      <c r="AE99" s="187"/>
      <c r="AF99" s="1"/>
      <c r="AG99" s="7"/>
      <c r="AH99" s="187"/>
      <c r="AI99" s="1"/>
      <c r="AJ99" s="7"/>
    </row>
    <row r="100" spans="1:36" hidden="1">
      <c r="A100" s="177"/>
      <c r="B100" s="54">
        <v>37</v>
      </c>
      <c r="C100" s="3"/>
      <c r="D100" s="31"/>
      <c r="E100" s="92"/>
      <c r="F100" s="14"/>
      <c r="G100" s="34"/>
      <c r="H100" s="3"/>
      <c r="I100" s="3"/>
      <c r="J100" s="58"/>
      <c r="K100" s="32"/>
      <c r="L100" s="32">
        <f t="shared" si="9"/>
        <v>0</v>
      </c>
      <c r="M100" s="42">
        <f t="shared" si="9"/>
        <v>0</v>
      </c>
      <c r="N100" s="131"/>
      <c r="O100" s="131"/>
      <c r="Q100" s="1"/>
      <c r="R100" s="7"/>
      <c r="S100" s="1"/>
      <c r="T100" s="7"/>
      <c r="U100" s="187"/>
      <c r="V100" s="1"/>
      <c r="W100" s="7"/>
      <c r="X100" s="1"/>
      <c r="Y100" s="7"/>
      <c r="Z100" s="187"/>
      <c r="AA100" s="1"/>
      <c r="AB100" s="7"/>
      <c r="AC100" s="1"/>
      <c r="AD100" s="7"/>
      <c r="AE100" s="187"/>
      <c r="AF100" s="1"/>
      <c r="AG100" s="7"/>
      <c r="AH100" s="187"/>
      <c r="AI100" s="1"/>
      <c r="AJ100" s="7"/>
    </row>
    <row r="101" spans="1:36" hidden="1">
      <c r="A101" s="177"/>
      <c r="B101" s="54">
        <v>38</v>
      </c>
      <c r="C101" s="3"/>
      <c r="D101" s="35"/>
      <c r="E101" s="34"/>
      <c r="F101" s="36"/>
      <c r="G101" s="34"/>
      <c r="H101" s="3"/>
      <c r="I101" s="3"/>
      <c r="J101" s="58"/>
      <c r="K101" s="32"/>
      <c r="L101" s="32">
        <f t="shared" si="9"/>
        <v>0</v>
      </c>
      <c r="M101" s="42">
        <f t="shared" si="9"/>
        <v>0</v>
      </c>
      <c r="N101" s="131"/>
      <c r="O101" s="131"/>
      <c r="Q101" s="1"/>
      <c r="R101" s="7"/>
      <c r="S101" s="1"/>
      <c r="T101" s="7"/>
      <c r="U101" s="187"/>
      <c r="V101" s="1"/>
      <c r="W101" s="7"/>
      <c r="X101" s="1"/>
      <c r="Y101" s="7"/>
      <c r="Z101" s="187"/>
      <c r="AA101" s="1"/>
      <c r="AB101" s="7"/>
      <c r="AC101" s="1"/>
      <c r="AD101" s="7"/>
      <c r="AE101" s="187"/>
      <c r="AF101" s="1"/>
      <c r="AG101" s="7"/>
      <c r="AH101" s="187"/>
      <c r="AI101" s="1"/>
      <c r="AJ101" s="7"/>
    </row>
    <row r="102" spans="1:36" hidden="1">
      <c r="A102" s="177"/>
      <c r="B102" s="54">
        <v>39</v>
      </c>
      <c r="C102" s="3"/>
      <c r="D102" s="35"/>
      <c r="E102" s="34"/>
      <c r="F102" s="36"/>
      <c r="G102" s="34"/>
      <c r="H102" s="3"/>
      <c r="I102" s="3"/>
      <c r="J102" s="58"/>
      <c r="K102" s="32"/>
      <c r="L102" s="32">
        <f t="shared" si="9"/>
        <v>0</v>
      </c>
      <c r="M102" s="42">
        <f t="shared" si="9"/>
        <v>0</v>
      </c>
      <c r="N102" s="131"/>
      <c r="O102" s="131"/>
      <c r="Q102" s="1"/>
      <c r="R102" s="7"/>
      <c r="S102" s="1"/>
      <c r="T102" s="7"/>
      <c r="U102" s="187"/>
      <c r="V102" s="1"/>
      <c r="W102" s="7"/>
      <c r="X102" s="1"/>
      <c r="Y102" s="7"/>
      <c r="Z102" s="187"/>
      <c r="AA102" s="1"/>
      <c r="AB102" s="7"/>
      <c r="AC102" s="1"/>
      <c r="AD102" s="7"/>
      <c r="AE102" s="187"/>
      <c r="AF102" s="1"/>
      <c r="AG102" s="7"/>
      <c r="AH102" s="187"/>
      <c r="AI102" s="1"/>
      <c r="AJ102" s="7"/>
    </row>
    <row r="103" spans="1:36" hidden="1">
      <c r="A103" s="177"/>
      <c r="B103" s="54">
        <v>40</v>
      </c>
      <c r="C103" s="3"/>
      <c r="D103" s="35"/>
      <c r="E103" s="34"/>
      <c r="F103" s="36"/>
      <c r="G103" s="34"/>
      <c r="H103" s="3"/>
      <c r="I103" s="3"/>
      <c r="J103" s="58"/>
      <c r="K103" s="32"/>
      <c r="L103" s="32">
        <f t="shared" si="9"/>
        <v>0</v>
      </c>
      <c r="M103" s="42">
        <f t="shared" si="9"/>
        <v>0</v>
      </c>
      <c r="N103" s="131"/>
      <c r="O103" s="131"/>
      <c r="Q103" s="1"/>
      <c r="R103" s="7"/>
      <c r="S103" s="1"/>
      <c r="T103" s="7"/>
      <c r="U103" s="187"/>
      <c r="V103" s="1"/>
      <c r="W103" s="7"/>
      <c r="X103" s="1"/>
      <c r="Y103" s="7"/>
      <c r="Z103" s="187"/>
      <c r="AA103" s="1"/>
      <c r="AB103" s="7"/>
      <c r="AC103" s="1"/>
      <c r="AD103" s="7"/>
      <c r="AE103" s="187"/>
      <c r="AF103" s="1"/>
      <c r="AG103" s="7"/>
      <c r="AH103" s="187"/>
      <c r="AI103" s="1"/>
      <c r="AJ103" s="7"/>
    </row>
    <row r="104" spans="1:36" hidden="1">
      <c r="A104" s="177"/>
      <c r="B104" s="54">
        <v>41</v>
      </c>
      <c r="C104" s="3"/>
      <c r="D104" s="35"/>
      <c r="E104" s="34"/>
      <c r="F104" s="36"/>
      <c r="G104" s="34"/>
      <c r="H104" s="3"/>
      <c r="I104" s="3"/>
      <c r="J104" s="58"/>
      <c r="K104" s="32"/>
      <c r="L104" s="32">
        <f t="shared" si="9"/>
        <v>0</v>
      </c>
      <c r="M104" s="42">
        <f t="shared" si="9"/>
        <v>0</v>
      </c>
      <c r="N104" s="131"/>
      <c r="O104" s="131"/>
      <c r="Q104" s="1"/>
      <c r="R104" s="7"/>
      <c r="S104" s="1"/>
      <c r="T104" s="7"/>
      <c r="U104" s="187"/>
      <c r="V104" s="1"/>
      <c r="W104" s="7"/>
      <c r="X104" s="1"/>
      <c r="Y104" s="7"/>
      <c r="Z104" s="187"/>
      <c r="AA104" s="1"/>
      <c r="AB104" s="7"/>
      <c r="AC104" s="1"/>
      <c r="AD104" s="7"/>
      <c r="AE104" s="187"/>
      <c r="AF104" s="1"/>
      <c r="AG104" s="7"/>
      <c r="AH104" s="187"/>
      <c r="AI104" s="1"/>
      <c r="AJ104" s="7"/>
    </row>
    <row r="105" spans="1:36" hidden="1">
      <c r="A105" s="177"/>
      <c r="B105" s="54">
        <v>42</v>
      </c>
      <c r="C105" s="3"/>
      <c r="D105" s="35"/>
      <c r="E105" s="34"/>
      <c r="F105" s="36"/>
      <c r="G105" s="34"/>
      <c r="H105" s="3"/>
      <c r="I105" s="3"/>
      <c r="J105" s="58"/>
      <c r="K105" s="32"/>
      <c r="L105" s="32">
        <f t="shared" si="9"/>
        <v>0</v>
      </c>
      <c r="M105" s="42">
        <f t="shared" si="9"/>
        <v>0</v>
      </c>
      <c r="N105" s="131"/>
      <c r="O105" s="131"/>
      <c r="Q105" s="1"/>
      <c r="R105" s="7"/>
      <c r="S105" s="1"/>
      <c r="T105" s="7"/>
      <c r="U105" s="187"/>
      <c r="V105" s="1"/>
      <c r="W105" s="7"/>
      <c r="X105" s="1"/>
      <c r="Y105" s="7"/>
      <c r="Z105" s="187"/>
      <c r="AA105" s="1"/>
      <c r="AB105" s="7"/>
      <c r="AC105" s="1"/>
      <c r="AD105" s="7"/>
      <c r="AE105" s="187"/>
      <c r="AF105" s="1"/>
      <c r="AG105" s="7"/>
      <c r="AH105" s="187"/>
      <c r="AI105" s="1"/>
      <c r="AJ105" s="7"/>
    </row>
    <row r="106" spans="1:36" hidden="1">
      <c r="A106" s="177"/>
      <c r="B106" s="54">
        <v>43</v>
      </c>
      <c r="C106" s="3"/>
      <c r="D106" s="35"/>
      <c r="E106" s="34"/>
      <c r="F106" s="36"/>
      <c r="G106" s="34"/>
      <c r="H106" s="3"/>
      <c r="I106" s="3"/>
      <c r="J106" s="58"/>
      <c r="K106" s="32"/>
      <c r="L106" s="32">
        <f t="shared" si="9"/>
        <v>0</v>
      </c>
      <c r="M106" s="42">
        <f t="shared" si="9"/>
        <v>0</v>
      </c>
      <c r="N106" s="131"/>
      <c r="O106" s="131"/>
      <c r="Q106" s="1"/>
      <c r="R106" s="7"/>
      <c r="S106" s="1"/>
      <c r="T106" s="7"/>
      <c r="U106" s="187"/>
      <c r="V106" s="1"/>
      <c r="W106" s="7"/>
      <c r="X106" s="1"/>
      <c r="Y106" s="7"/>
      <c r="Z106" s="187"/>
      <c r="AA106" s="1"/>
      <c r="AB106" s="7"/>
      <c r="AC106" s="1"/>
      <c r="AD106" s="7"/>
      <c r="AE106" s="187"/>
      <c r="AF106" s="1"/>
      <c r="AG106" s="7"/>
      <c r="AH106" s="187"/>
      <c r="AI106" s="1"/>
      <c r="AJ106" s="7"/>
    </row>
    <row r="107" spans="1:36" hidden="1">
      <c r="A107" s="177"/>
      <c r="B107" s="54">
        <v>44</v>
      </c>
      <c r="C107" s="3"/>
      <c r="D107" s="35"/>
      <c r="E107" s="34"/>
      <c r="F107" s="36"/>
      <c r="G107" s="34"/>
      <c r="H107" s="3"/>
      <c r="I107" s="3"/>
      <c r="J107" s="58"/>
      <c r="K107" s="32"/>
      <c r="L107" s="32">
        <f t="shared" si="9"/>
        <v>0</v>
      </c>
      <c r="M107" s="42">
        <f t="shared" si="9"/>
        <v>0</v>
      </c>
      <c r="N107" s="131"/>
      <c r="O107" s="131"/>
      <c r="Q107" s="1"/>
      <c r="R107" s="7"/>
      <c r="S107" s="1"/>
      <c r="T107" s="7"/>
      <c r="U107" s="187"/>
      <c r="V107" s="1"/>
      <c r="W107" s="7"/>
      <c r="X107" s="1"/>
      <c r="Y107" s="7"/>
      <c r="Z107" s="187"/>
      <c r="AA107" s="1"/>
      <c r="AB107" s="7"/>
      <c r="AC107" s="1"/>
      <c r="AD107" s="7"/>
      <c r="AE107" s="187"/>
      <c r="AF107" s="1"/>
      <c r="AG107" s="7"/>
      <c r="AH107" s="187"/>
      <c r="AI107" s="1"/>
      <c r="AJ107" s="7"/>
    </row>
    <row r="108" spans="1:36" hidden="1">
      <c r="A108" s="177"/>
      <c r="B108" s="54">
        <v>45</v>
      </c>
      <c r="C108" s="3"/>
      <c r="D108" s="35"/>
      <c r="E108" s="34"/>
      <c r="F108" s="36"/>
      <c r="G108" s="34"/>
      <c r="H108" s="3"/>
      <c r="I108" s="3"/>
      <c r="J108" s="58"/>
      <c r="K108" s="32"/>
      <c r="L108" s="32">
        <f t="shared" si="9"/>
        <v>0</v>
      </c>
      <c r="M108" s="42">
        <f t="shared" si="9"/>
        <v>0</v>
      </c>
      <c r="N108" s="131"/>
      <c r="O108" s="131"/>
      <c r="Q108" s="1"/>
      <c r="R108" s="7"/>
      <c r="S108" s="1"/>
      <c r="T108" s="7"/>
      <c r="U108" s="187"/>
      <c r="V108" s="1"/>
      <c r="W108" s="7"/>
      <c r="X108" s="1"/>
      <c r="Y108" s="7"/>
      <c r="Z108" s="187"/>
      <c r="AA108" s="1"/>
      <c r="AB108" s="7"/>
      <c r="AC108" s="1"/>
      <c r="AD108" s="7"/>
      <c r="AE108" s="187"/>
      <c r="AF108" s="1"/>
      <c r="AG108" s="7"/>
      <c r="AH108" s="187"/>
      <c r="AI108" s="1"/>
      <c r="AJ108" s="7"/>
    </row>
    <row r="109" spans="1:36" hidden="1">
      <c r="A109" s="177"/>
      <c r="B109" s="54">
        <v>46</v>
      </c>
      <c r="C109" s="3"/>
      <c r="D109" s="35"/>
      <c r="E109" s="34"/>
      <c r="F109" s="36"/>
      <c r="G109" s="34"/>
      <c r="H109" s="3"/>
      <c r="I109" s="3"/>
      <c r="J109" s="58"/>
      <c r="K109" s="32"/>
      <c r="L109" s="32">
        <f t="shared" si="9"/>
        <v>0</v>
      </c>
      <c r="M109" s="42">
        <f t="shared" si="9"/>
        <v>0</v>
      </c>
      <c r="N109" s="131"/>
      <c r="O109" s="131"/>
      <c r="Q109" s="1"/>
      <c r="R109" s="7"/>
      <c r="S109" s="1"/>
      <c r="T109" s="7"/>
      <c r="U109" s="187"/>
      <c r="V109" s="1"/>
      <c r="W109" s="7"/>
      <c r="X109" s="1"/>
      <c r="Y109" s="7"/>
      <c r="Z109" s="187"/>
      <c r="AA109" s="1"/>
      <c r="AB109" s="7"/>
      <c r="AC109" s="1"/>
      <c r="AD109" s="7"/>
      <c r="AE109" s="187"/>
      <c r="AF109" s="1"/>
      <c r="AG109" s="7"/>
      <c r="AH109" s="187"/>
      <c r="AI109" s="1"/>
      <c r="AJ109" s="7"/>
    </row>
    <row r="110" spans="1:36" hidden="1">
      <c r="A110" s="177"/>
      <c r="B110" s="54">
        <v>47</v>
      </c>
      <c r="C110" s="3"/>
      <c r="D110" s="35"/>
      <c r="E110" s="34"/>
      <c r="F110" s="36"/>
      <c r="G110" s="34"/>
      <c r="H110" s="3"/>
      <c r="I110" s="3"/>
      <c r="J110" s="58"/>
      <c r="K110" s="32"/>
      <c r="L110" s="32">
        <f t="shared" si="9"/>
        <v>0</v>
      </c>
      <c r="M110" s="42">
        <f t="shared" si="9"/>
        <v>0</v>
      </c>
      <c r="N110" s="131"/>
      <c r="O110" s="131"/>
      <c r="Q110" s="1"/>
      <c r="R110" s="7"/>
      <c r="S110" s="1"/>
      <c r="T110" s="7"/>
      <c r="U110" s="187"/>
      <c r="V110" s="1"/>
      <c r="W110" s="7"/>
      <c r="X110" s="1"/>
      <c r="Y110" s="7"/>
      <c r="Z110" s="187"/>
      <c r="AA110" s="1"/>
      <c r="AB110" s="7"/>
      <c r="AC110" s="1"/>
      <c r="AD110" s="7"/>
      <c r="AE110" s="187"/>
      <c r="AF110" s="1"/>
      <c r="AG110" s="7"/>
      <c r="AH110" s="187"/>
      <c r="AI110" s="1"/>
      <c r="AJ110" s="7"/>
    </row>
    <row r="111" spans="1:36" hidden="1">
      <c r="A111" s="177"/>
      <c r="B111" s="54">
        <v>48</v>
      </c>
      <c r="C111" s="3"/>
      <c r="D111" s="35"/>
      <c r="E111" s="34"/>
      <c r="F111" s="36"/>
      <c r="G111" s="34"/>
      <c r="H111" s="3"/>
      <c r="I111" s="3"/>
      <c r="J111" s="58"/>
      <c r="K111" s="32"/>
      <c r="L111" s="32">
        <f t="shared" si="9"/>
        <v>0</v>
      </c>
      <c r="M111" s="42">
        <f t="shared" si="9"/>
        <v>0</v>
      </c>
      <c r="N111" s="131"/>
      <c r="O111" s="131"/>
      <c r="Q111" s="1"/>
      <c r="R111" s="7"/>
      <c r="S111" s="1"/>
      <c r="T111" s="7"/>
      <c r="U111" s="187"/>
      <c r="V111" s="1"/>
      <c r="W111" s="7"/>
      <c r="X111" s="1"/>
      <c r="Y111" s="7"/>
      <c r="Z111" s="187"/>
      <c r="AA111" s="1"/>
      <c r="AB111" s="7"/>
      <c r="AC111" s="1"/>
      <c r="AD111" s="7"/>
      <c r="AE111" s="187"/>
      <c r="AF111" s="1"/>
      <c r="AG111" s="7"/>
      <c r="AH111" s="187"/>
      <c r="AI111" s="1"/>
      <c r="AJ111" s="7"/>
    </row>
    <row r="112" spans="1:36" ht="15.75" hidden="1" thickBot="1">
      <c r="A112" s="178"/>
      <c r="B112" s="54">
        <v>49</v>
      </c>
      <c r="C112" s="3"/>
      <c r="D112" s="37"/>
      <c r="E112" s="62"/>
      <c r="F112" s="38"/>
      <c r="G112" s="34"/>
      <c r="H112" s="3"/>
      <c r="I112" s="3"/>
      <c r="J112" s="59"/>
      <c r="K112" s="49"/>
      <c r="L112" s="49">
        <f t="shared" si="9"/>
        <v>0</v>
      </c>
      <c r="M112" s="50">
        <f t="shared" si="9"/>
        <v>0</v>
      </c>
      <c r="N112" s="131"/>
      <c r="O112" s="131"/>
      <c r="Q112" s="4"/>
      <c r="R112" s="26"/>
      <c r="S112" s="4"/>
      <c r="T112" s="26"/>
      <c r="U112" s="187"/>
      <c r="V112" s="4"/>
      <c r="W112" s="26"/>
      <c r="X112" s="4"/>
      <c r="Y112" s="26"/>
      <c r="Z112" s="187"/>
      <c r="AA112" s="4"/>
      <c r="AB112" s="26"/>
      <c r="AC112" s="4"/>
      <c r="AD112" s="26"/>
      <c r="AE112" s="187"/>
      <c r="AF112" s="4"/>
      <c r="AG112" s="26"/>
      <c r="AH112" s="187"/>
      <c r="AI112" s="4"/>
      <c r="AJ112" s="26"/>
    </row>
    <row r="113" spans="1:36">
      <c r="A113" s="55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131"/>
      <c r="O113" s="131"/>
      <c r="Q113" s="27">
        <f>SUM(Q64:Q112)</f>
        <v>13</v>
      </c>
      <c r="R113" s="28">
        <f>SUM(R64:R112)</f>
        <v>2</v>
      </c>
      <c r="S113" s="27">
        <f>SUM(S64:S112)</f>
        <v>28</v>
      </c>
      <c r="T113" s="28">
        <f>SUM(T64:T112)</f>
        <v>11</v>
      </c>
      <c r="U113" s="187"/>
      <c r="V113" s="27">
        <f>SUM(V64:V112)</f>
        <v>9</v>
      </c>
      <c r="W113" s="28">
        <f>SUM(W64:W112)</f>
        <v>2</v>
      </c>
      <c r="X113" s="27">
        <f>SUM(X64:X112)</f>
        <v>3</v>
      </c>
      <c r="Y113" s="28">
        <f>SUM(Y64:Y112)</f>
        <v>0</v>
      </c>
      <c r="Z113" s="187"/>
      <c r="AA113" s="27">
        <f>SUM(AA64:AA112)</f>
        <v>9</v>
      </c>
      <c r="AB113" s="28">
        <f>SUM(AB64:AB112)</f>
        <v>2</v>
      </c>
      <c r="AC113" s="27">
        <f>SUM(AC64:AC112)</f>
        <v>8</v>
      </c>
      <c r="AD113" s="28">
        <f>SUM(AD64:AD112)</f>
        <v>4</v>
      </c>
      <c r="AE113" s="187"/>
      <c r="AF113" s="27">
        <f>SUM(AF64:AF112)</f>
        <v>4</v>
      </c>
      <c r="AG113" s="28">
        <f>SUM(AG64:AG112)</f>
        <v>0</v>
      </c>
      <c r="AH113" s="187"/>
      <c r="AI113" s="27">
        <f>SUM(AI64:AI112)</f>
        <v>6</v>
      </c>
      <c r="AJ113" s="28">
        <f>SUM(AJ64:AJ112)</f>
        <v>1</v>
      </c>
    </row>
    <row r="114" spans="1:36" ht="15.75" thickBot="1">
      <c r="A114" s="51"/>
      <c r="B114" s="93"/>
      <c r="C114" s="93"/>
      <c r="D114" s="94"/>
      <c r="E114" s="94"/>
      <c r="F114" s="94"/>
      <c r="G114" s="93"/>
      <c r="H114" s="93"/>
      <c r="I114" s="93"/>
      <c r="J114" s="94"/>
      <c r="K114" s="94"/>
      <c r="L114" s="94"/>
      <c r="M114" s="94"/>
      <c r="N114" s="94"/>
      <c r="O114" s="94"/>
      <c r="Q114" s="179"/>
      <c r="R114" s="180"/>
      <c r="S114" s="180"/>
      <c r="T114" s="181"/>
      <c r="U114" s="187"/>
      <c r="V114" s="179"/>
      <c r="W114" s="180"/>
      <c r="X114" s="180"/>
      <c r="Y114" s="181"/>
      <c r="Z114" s="187"/>
      <c r="AA114" s="179"/>
      <c r="AB114" s="180"/>
      <c r="AC114" s="180"/>
      <c r="AD114" s="181"/>
      <c r="AE114" s="187"/>
      <c r="AF114" s="179"/>
      <c r="AG114" s="180"/>
      <c r="AH114" s="187"/>
      <c r="AI114" s="179"/>
      <c r="AJ114" s="181"/>
    </row>
    <row r="115" spans="1:36">
      <c r="A115" s="51"/>
      <c r="B115" s="159"/>
      <c r="C115" s="160"/>
      <c r="D115" s="160"/>
      <c r="E115" s="160"/>
      <c r="F115" s="160"/>
      <c r="G115" s="161"/>
      <c r="H115" s="99"/>
      <c r="I115" s="99"/>
      <c r="J115" s="101">
        <f>AVERAGEIFS(J64:J99, F64:F99, "&lt;"&amp;I54, F64:F99, "&gt;="&amp;H54)</f>
        <v>6.8888888888888893</v>
      </c>
      <c r="K115" s="101">
        <f>AVERAGEIFS(K64:K99, F64:F99, "&lt;"&amp;I54, F64:F99, "&gt;="&amp;H54)</f>
        <v>2.7777777777777777</v>
      </c>
      <c r="L115" s="101">
        <f>AVERAGEIFS(L64:L99, F64:F99, "&lt;"&amp;I54, F64:F99, "&gt;="&amp;H54)</f>
        <v>2.5555555555555554</v>
      </c>
      <c r="M115" s="102">
        <f>AVERAGEIFS(M64:M99, F64:F99, "&lt;"&amp;I54, F64:F99, "&gt;="&amp;H54)</f>
        <v>1</v>
      </c>
      <c r="N115" s="117"/>
      <c r="O115" s="117"/>
      <c r="Q115" s="168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70"/>
    </row>
    <row r="116" spans="1:36" ht="15.75" hidden="1" thickBot="1">
      <c r="A116" s="51"/>
      <c r="B116" s="162"/>
      <c r="C116" s="163"/>
      <c r="D116" s="163"/>
      <c r="E116" s="163"/>
      <c r="F116" s="163"/>
      <c r="G116" s="164"/>
      <c r="H116" s="99"/>
      <c r="I116" s="86">
        <f>I55</f>
        <v>60</v>
      </c>
      <c r="J116" s="32">
        <f>AVERAGEIF(F64:F99,"&gt;"&amp;I116,J64:J99)</f>
        <v>6.6296296296296298</v>
      </c>
      <c r="K116" s="32">
        <f>AVERAGEIF(F64:F99,"&gt;"&amp;I116,K64:K99)</f>
        <v>2.5555555555555554</v>
      </c>
      <c r="L116" s="41">
        <f>AVERAGEIF(F64:F99,"&gt;"&amp;I116,L64:L99)</f>
        <v>2.4814814814814814</v>
      </c>
      <c r="M116" s="42">
        <f>AVERAGEIF(F64:F99,"&gt;"&amp;I116,M64:M99)</f>
        <v>0.59259259259259256</v>
      </c>
      <c r="N116" s="131"/>
      <c r="O116" s="131"/>
    </row>
    <row r="117" spans="1:36" hidden="1">
      <c r="A117" s="51"/>
      <c r="B117" s="165"/>
      <c r="C117" s="166"/>
      <c r="D117" s="166"/>
      <c r="E117" s="166"/>
      <c r="F117" s="166"/>
      <c r="G117" s="167"/>
      <c r="H117" s="99"/>
      <c r="I117" s="86">
        <f>I56</f>
        <v>75</v>
      </c>
      <c r="J117" s="32">
        <f>AVERAGEIF(F64:F99,"&gt;"&amp;I117,J64:J99)</f>
        <v>6.615384615384615</v>
      </c>
      <c r="K117" s="32">
        <f>AVERAGEIF(F64:F99,"&gt;"&amp;I117,K64:K99)</f>
        <v>3</v>
      </c>
      <c r="L117" s="32">
        <f>AVERAGEIF(F64:F99,"&gt;"&amp;I117,L64:L99)</f>
        <v>2.8461538461538463</v>
      </c>
      <c r="M117" s="42">
        <f>AVERAGEIF(F64:F99,"&gt;"&amp;I117,M64:M99)</f>
        <v>0.61538461538461542</v>
      </c>
      <c r="N117" s="131"/>
      <c r="O117" s="131"/>
    </row>
    <row r="118" spans="1:36" ht="24" thickBot="1">
      <c r="A118" s="51"/>
      <c r="B118" s="171" t="s">
        <v>107</v>
      </c>
      <c r="C118" s="172"/>
      <c r="D118" s="172"/>
      <c r="E118" s="172"/>
      <c r="F118" s="172"/>
      <c r="G118" s="172"/>
      <c r="H118" s="172"/>
      <c r="I118" s="173"/>
      <c r="J118" s="45">
        <f>AVERAGE(J64:J97)</f>
        <v>6.882352941176471</v>
      </c>
      <c r="K118" s="45">
        <f>AVERAGE(K64:K97)</f>
        <v>2.4117647058823528</v>
      </c>
      <c r="L118" s="45">
        <f t="shared" ref="L118:M118" si="11">AVERAGE(L64:L99)</f>
        <v>2.2222222222222223</v>
      </c>
      <c r="M118" s="45">
        <f t="shared" si="11"/>
        <v>0.61111111111111116</v>
      </c>
      <c r="N118" s="119"/>
      <c r="O118" s="119"/>
    </row>
    <row r="120" spans="1:36" ht="23.25">
      <c r="B120" s="107"/>
      <c r="C120" s="112" t="s">
        <v>111</v>
      </c>
      <c r="D120" s="107">
        <f>COUNTIFS(F64:F97, "&lt;"&amp;I54, F64:F97, "&gt;="&amp;H54)</f>
        <v>9</v>
      </c>
      <c r="E120" s="107"/>
      <c r="F120" s="107"/>
      <c r="G120" s="107"/>
      <c r="H120" s="107"/>
      <c r="I120" s="107"/>
      <c r="J120" s="109" t="s">
        <v>109</v>
      </c>
      <c r="K120" s="108">
        <f>K118/8</f>
        <v>0.3014705882352941</v>
      </c>
      <c r="L120" s="109" t="s">
        <v>110</v>
      </c>
      <c r="M120" s="108">
        <f>K118/J118</f>
        <v>0.3504273504273504</v>
      </c>
      <c r="N120" s="118"/>
      <c r="O120" s="118"/>
    </row>
  </sheetData>
  <mergeCells count="46">
    <mergeCell ref="AA2:AD2"/>
    <mergeCell ref="AE2:AE54"/>
    <mergeCell ref="AF2:AG2"/>
    <mergeCell ref="A3:A52"/>
    <mergeCell ref="B53:M53"/>
    <mergeCell ref="B54:G56"/>
    <mergeCell ref="Q54:T54"/>
    <mergeCell ref="V54:Y54"/>
    <mergeCell ref="U2:U54"/>
    <mergeCell ref="V2:Y2"/>
    <mergeCell ref="AA54:AD54"/>
    <mergeCell ref="AF54:AG54"/>
    <mergeCell ref="AI54:AJ54"/>
    <mergeCell ref="B57:I57"/>
    <mergeCell ref="Q60:T60"/>
    <mergeCell ref="V60:Y60"/>
    <mergeCell ref="AA60:AD60"/>
    <mergeCell ref="AF60:AG60"/>
    <mergeCell ref="AI60:AJ60"/>
    <mergeCell ref="AH2:AH54"/>
    <mergeCell ref="AI2:AJ2"/>
    <mergeCell ref="A1:I2"/>
    <mergeCell ref="Q1:AJ1"/>
    <mergeCell ref="J2:M2"/>
    <mergeCell ref="Q2:T2"/>
    <mergeCell ref="Z2:Z54"/>
    <mergeCell ref="Q61:AJ61"/>
    <mergeCell ref="J62:M62"/>
    <mergeCell ref="Q62:T62"/>
    <mergeCell ref="U62:U114"/>
    <mergeCell ref="V62:Y62"/>
    <mergeCell ref="Z62:Z114"/>
    <mergeCell ref="AA62:AD62"/>
    <mergeCell ref="AE62:AE114"/>
    <mergeCell ref="AF62:AG62"/>
    <mergeCell ref="AH62:AH114"/>
    <mergeCell ref="B115:G117"/>
    <mergeCell ref="Q115:AJ115"/>
    <mergeCell ref="B118:I118"/>
    <mergeCell ref="AI62:AJ62"/>
    <mergeCell ref="A63:A112"/>
    <mergeCell ref="Q114:T114"/>
    <mergeCell ref="V114:Y114"/>
    <mergeCell ref="AA114:AD114"/>
    <mergeCell ref="AF114:AG114"/>
    <mergeCell ref="AI114:AJ1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D1048576"/>
  <sheetViews>
    <sheetView zoomScale="75" zoomScaleNormal="75" zoomScalePageLayoutView="75" workbookViewId="0">
      <pane ySplit="3" topLeftCell="A4" activePane="bottomLeft" state="frozen"/>
      <selection activeCell="D1" sqref="D1"/>
      <selection pane="bottomLeft" activeCell="AS21" sqref="AS21"/>
    </sheetView>
  </sheetViews>
  <sheetFormatPr defaultColWidth="8.85546875" defaultRowHeight="15"/>
  <cols>
    <col min="1" max="1" width="28.42578125" customWidth="1"/>
    <col min="2" max="2" width="7.85546875" customWidth="1"/>
    <col min="3" max="3" width="31.140625" hidden="1" customWidth="1"/>
    <col min="4" max="8" width="7.7109375" hidden="1" customWidth="1"/>
    <col min="9" max="9" width="9.85546875" hidden="1" customWidth="1"/>
    <col min="10" max="12" width="24.85546875" hidden="1" customWidth="1"/>
    <col min="13" max="13" width="29" hidden="1" customWidth="1"/>
    <col min="14" max="14" width="17.42578125" hidden="1" customWidth="1"/>
    <col min="15" max="15" width="16.42578125" hidden="1" customWidth="1"/>
    <col min="16" max="16" width="5.42578125" style="104" hidden="1" customWidth="1"/>
    <col min="17" max="20" width="5.7109375" hidden="1" customWidth="1"/>
    <col min="21" max="21" width="4.28515625" hidden="1" customWidth="1"/>
    <col min="22" max="25" width="5.7109375" hidden="1" customWidth="1"/>
    <col min="26" max="26" width="4.42578125" hidden="1" customWidth="1"/>
    <col min="27" max="30" width="5.7109375" hidden="1" customWidth="1"/>
    <col min="31" max="31" width="4.42578125" hidden="1" customWidth="1"/>
    <col min="32" max="33" width="5.7109375" hidden="1" customWidth="1"/>
    <col min="34" max="34" width="4.140625" hidden="1" customWidth="1"/>
    <col min="35" max="36" width="5.7109375" hidden="1" customWidth="1"/>
    <col min="37" max="37" width="0" hidden="1" customWidth="1"/>
    <col min="38" max="38" width="16.28515625" customWidth="1"/>
    <col min="39" max="39" width="13.42578125" bestFit="1" customWidth="1"/>
    <col min="40" max="40" width="3.28515625" customWidth="1"/>
    <col min="41" max="41" width="13" customWidth="1"/>
    <col min="44" max="44" width="11.28515625" customWidth="1"/>
    <col min="45" max="45" width="23.85546875" customWidth="1"/>
    <col min="46" max="46" width="11" customWidth="1"/>
    <col min="47" max="47" width="14.85546875" bestFit="1" customWidth="1"/>
    <col min="48" max="48" width="18.7109375" customWidth="1"/>
    <col min="49" max="49" width="16.85546875" customWidth="1"/>
    <col min="50" max="50" width="19.5703125" customWidth="1"/>
  </cols>
  <sheetData>
    <row r="1" spans="1:50" s="150" customFormat="1" ht="21.75" hidden="1" customHeight="1" thickBot="1">
      <c r="A1" s="151"/>
    </row>
    <row r="2" spans="1:50" ht="24" customHeight="1" thickBot="1">
      <c r="A2" s="149"/>
      <c r="B2" s="104"/>
      <c r="C2" s="104"/>
      <c r="D2" s="104"/>
      <c r="E2" s="104"/>
      <c r="F2" s="104"/>
      <c r="G2" s="104"/>
      <c r="H2" s="104"/>
      <c r="I2" s="104"/>
      <c r="J2" s="183" t="s">
        <v>68</v>
      </c>
      <c r="K2" s="184"/>
      <c r="L2" s="184"/>
      <c r="M2" s="185"/>
      <c r="N2" s="120"/>
      <c r="O2" s="120"/>
      <c r="Q2" s="174" t="s">
        <v>87</v>
      </c>
      <c r="R2" s="186"/>
      <c r="S2" s="186"/>
      <c r="T2" s="175"/>
      <c r="U2" s="187"/>
      <c r="V2" s="174" t="s">
        <v>90</v>
      </c>
      <c r="W2" s="186"/>
      <c r="X2" s="186"/>
      <c r="Y2" s="175"/>
      <c r="Z2" s="187"/>
      <c r="AA2" s="174" t="s">
        <v>91</v>
      </c>
      <c r="AB2" s="186"/>
      <c r="AC2" s="186"/>
      <c r="AD2" s="175"/>
      <c r="AE2" s="187"/>
      <c r="AF2" s="174" t="s">
        <v>88</v>
      </c>
      <c r="AG2" s="175"/>
      <c r="AH2" s="187"/>
      <c r="AI2" s="174" t="s">
        <v>89</v>
      </c>
      <c r="AJ2" s="175"/>
    </row>
    <row r="3" spans="1:50" ht="36.75" customHeight="1" thickBot="1">
      <c r="A3" s="176" t="s">
        <v>71</v>
      </c>
      <c r="B3" s="53" t="s">
        <v>69</v>
      </c>
      <c r="C3" s="2" t="s">
        <v>70</v>
      </c>
      <c r="D3" s="63" t="s">
        <v>103</v>
      </c>
      <c r="E3" s="64" t="s">
        <v>104</v>
      </c>
      <c r="F3" s="65" t="s">
        <v>105</v>
      </c>
      <c r="G3" s="30" t="s">
        <v>74</v>
      </c>
      <c r="H3" s="2" t="s">
        <v>75</v>
      </c>
      <c r="I3" s="2" t="s">
        <v>76</v>
      </c>
      <c r="J3" s="69" t="s">
        <v>101</v>
      </c>
      <c r="K3" s="43" t="s">
        <v>102</v>
      </c>
      <c r="L3" s="43" t="s">
        <v>77</v>
      </c>
      <c r="M3" s="121" t="s">
        <v>78</v>
      </c>
      <c r="N3" s="122" t="s">
        <v>109</v>
      </c>
      <c r="O3" s="122" t="s">
        <v>110</v>
      </c>
      <c r="Q3" s="10" t="s">
        <v>79</v>
      </c>
      <c r="R3" s="11" t="s">
        <v>80</v>
      </c>
      <c r="S3" s="10" t="s">
        <v>73</v>
      </c>
      <c r="T3" s="11" t="s">
        <v>80</v>
      </c>
      <c r="U3" s="187"/>
      <c r="V3" s="10" t="s">
        <v>81</v>
      </c>
      <c r="W3" s="11" t="s">
        <v>80</v>
      </c>
      <c r="X3" s="10" t="s">
        <v>82</v>
      </c>
      <c r="Y3" s="11" t="s">
        <v>80</v>
      </c>
      <c r="Z3" s="187"/>
      <c r="AA3" s="10" t="s">
        <v>83</v>
      </c>
      <c r="AB3" s="11" t="s">
        <v>80</v>
      </c>
      <c r="AC3" s="10" t="s">
        <v>84</v>
      </c>
      <c r="AD3" s="11" t="s">
        <v>80</v>
      </c>
      <c r="AE3" s="187"/>
      <c r="AF3" s="10" t="s">
        <v>85</v>
      </c>
      <c r="AG3" s="11" t="s">
        <v>80</v>
      </c>
      <c r="AH3" s="187"/>
      <c r="AI3" s="10" t="s">
        <v>86</v>
      </c>
      <c r="AJ3" s="11" t="s">
        <v>80</v>
      </c>
      <c r="AM3" s="132" t="s">
        <v>109</v>
      </c>
      <c r="AO3" s="132" t="s">
        <v>110</v>
      </c>
    </row>
    <row r="4" spans="1:50" ht="21.95" customHeight="1">
      <c r="A4" s="177"/>
      <c r="B4" s="54">
        <v>1</v>
      </c>
      <c r="C4" s="3" t="s">
        <v>54</v>
      </c>
      <c r="D4" s="58">
        <v>81</v>
      </c>
      <c r="E4" s="32">
        <v>90</v>
      </c>
      <c r="F4" s="66">
        <f>(D4+E4)/2</f>
        <v>85.5</v>
      </c>
      <c r="G4" s="34">
        <v>3</v>
      </c>
      <c r="H4" s="3">
        <v>3</v>
      </c>
      <c r="I4" s="3">
        <v>0</v>
      </c>
      <c r="J4" s="13">
        <v>9</v>
      </c>
      <c r="K4" s="89">
        <v>4</v>
      </c>
      <c r="L4" s="70">
        <f t="shared" ref="L4:L15" si="0">Q4+S4+V4+X4+AA4+AC4+AF4+AI4</f>
        <v>4</v>
      </c>
      <c r="M4" s="47">
        <f>R4+T4+W4+Y4+AB4+AD4+AG4+AJ4</f>
        <v>1</v>
      </c>
      <c r="N4" s="113"/>
      <c r="O4" s="113">
        <f>K4/J4</f>
        <v>0.44444444444444442</v>
      </c>
      <c r="Q4" s="8"/>
      <c r="R4" s="9"/>
      <c r="S4" s="8">
        <v>1</v>
      </c>
      <c r="T4" s="9">
        <v>1</v>
      </c>
      <c r="U4" s="187"/>
      <c r="V4" s="8"/>
      <c r="W4" s="9"/>
      <c r="X4" s="8"/>
      <c r="Y4" s="9"/>
      <c r="Z4" s="187"/>
      <c r="AA4" s="8">
        <v>1</v>
      </c>
      <c r="AB4" s="9"/>
      <c r="AC4" s="8">
        <v>1</v>
      </c>
      <c r="AD4" s="9"/>
      <c r="AE4" s="187"/>
      <c r="AF4" s="8">
        <v>1</v>
      </c>
      <c r="AG4" s="9"/>
      <c r="AH4" s="187"/>
      <c r="AI4" s="8"/>
      <c r="AJ4" s="9"/>
      <c r="AM4" s="133">
        <f t="shared" ref="AM4:AM35" si="1">K4/8</f>
        <v>0.5</v>
      </c>
      <c r="AO4" s="133">
        <f t="shared" ref="AO4:AO35" si="2">K4/7.4</f>
        <v>0.54054054054054046</v>
      </c>
      <c r="AW4" s="132" t="s">
        <v>109</v>
      </c>
      <c r="AX4" s="132" t="s">
        <v>110</v>
      </c>
    </row>
    <row r="5" spans="1:50" ht="21.95" customHeight="1">
      <c r="A5" s="177"/>
      <c r="B5" s="54">
        <v>2</v>
      </c>
      <c r="C5" s="3" t="s">
        <v>62</v>
      </c>
      <c r="D5" s="58">
        <v>60</v>
      </c>
      <c r="E5" s="32">
        <v>80</v>
      </c>
      <c r="F5" s="66">
        <f t="shared" ref="F5:F52" si="3">(D5+E5)/2</f>
        <v>70</v>
      </c>
      <c r="G5" s="34">
        <v>1</v>
      </c>
      <c r="H5" s="3">
        <v>2</v>
      </c>
      <c r="I5" s="3"/>
      <c r="J5" s="31">
        <v>14</v>
      </c>
      <c r="K5" s="32">
        <v>4</v>
      </c>
      <c r="L5" s="32">
        <f t="shared" si="0"/>
        <v>4</v>
      </c>
      <c r="M5" s="42">
        <f t="shared" ref="M5:M52" si="4">R5+T5+W5+Y5+AB5+AD5+AG5+AJ5</f>
        <v>0</v>
      </c>
      <c r="N5" s="113"/>
      <c r="O5" s="113">
        <f t="shared" ref="O5:O35" si="5">K5/J5</f>
        <v>0.2857142857142857</v>
      </c>
      <c r="Q5" s="1"/>
      <c r="R5" s="7"/>
      <c r="S5" s="1">
        <v>1</v>
      </c>
      <c r="T5" s="7"/>
      <c r="U5" s="187"/>
      <c r="V5" s="1"/>
      <c r="W5" s="7"/>
      <c r="X5" s="1">
        <v>1</v>
      </c>
      <c r="Y5" s="7"/>
      <c r="Z5" s="187"/>
      <c r="AA5" s="1">
        <v>1</v>
      </c>
      <c r="AB5" s="7"/>
      <c r="AC5" s="1">
        <v>1</v>
      </c>
      <c r="AD5" s="7"/>
      <c r="AE5" s="187"/>
      <c r="AF5" s="1"/>
      <c r="AG5" s="7"/>
      <c r="AH5" s="187"/>
      <c r="AI5" s="1"/>
      <c r="AJ5" s="7"/>
      <c r="AM5" s="133">
        <f t="shared" si="1"/>
        <v>0.5</v>
      </c>
      <c r="AO5" s="133">
        <f t="shared" si="2"/>
        <v>0.54054054054054046</v>
      </c>
      <c r="AV5" s="153" t="s">
        <v>120</v>
      </c>
      <c r="AW5" s="152">
        <v>0.215</v>
      </c>
      <c r="AX5" s="152">
        <v>0.23200000000000001</v>
      </c>
    </row>
    <row r="6" spans="1:50" ht="21.95" customHeight="1">
      <c r="A6" s="177"/>
      <c r="B6" s="54">
        <v>3</v>
      </c>
      <c r="C6" s="3" t="s">
        <v>16</v>
      </c>
      <c r="D6" s="58">
        <v>77</v>
      </c>
      <c r="E6" s="32">
        <v>90</v>
      </c>
      <c r="F6" s="66">
        <f t="shared" si="3"/>
        <v>83.5</v>
      </c>
      <c r="G6" s="34">
        <v>1</v>
      </c>
      <c r="H6" s="3">
        <v>3</v>
      </c>
      <c r="I6" s="3">
        <v>3</v>
      </c>
      <c r="J6" s="31">
        <v>7</v>
      </c>
      <c r="K6" s="32">
        <v>4</v>
      </c>
      <c r="L6" s="32">
        <f t="shared" si="0"/>
        <v>4</v>
      </c>
      <c r="M6" s="42">
        <f t="shared" si="4"/>
        <v>0</v>
      </c>
      <c r="N6" s="113"/>
      <c r="O6" s="113">
        <f t="shared" si="5"/>
        <v>0.5714285714285714</v>
      </c>
      <c r="Q6" s="1"/>
      <c r="R6" s="7"/>
      <c r="S6" s="1">
        <v>1</v>
      </c>
      <c r="T6" s="7"/>
      <c r="U6" s="187"/>
      <c r="V6" s="1">
        <v>1</v>
      </c>
      <c r="W6" s="7"/>
      <c r="X6" s="1"/>
      <c r="Y6" s="7"/>
      <c r="Z6" s="187"/>
      <c r="AA6" s="1">
        <v>1</v>
      </c>
      <c r="AB6" s="7"/>
      <c r="AC6" s="1"/>
      <c r="AD6" s="7"/>
      <c r="AE6" s="187"/>
      <c r="AF6" s="1">
        <v>1</v>
      </c>
      <c r="AG6" s="7"/>
      <c r="AH6" s="187"/>
      <c r="AI6" s="8"/>
      <c r="AJ6" s="7"/>
      <c r="AM6" s="133">
        <f t="shared" si="1"/>
        <v>0.5</v>
      </c>
      <c r="AO6" s="133">
        <f t="shared" si="2"/>
        <v>0.54054054054054046</v>
      </c>
      <c r="AV6" s="153" t="s">
        <v>121</v>
      </c>
      <c r="AW6" s="152">
        <v>0.19600000000000001</v>
      </c>
      <c r="AX6" s="152">
        <v>0.21199999999999999</v>
      </c>
    </row>
    <row r="7" spans="1:50" ht="21.95" customHeight="1">
      <c r="A7" s="177"/>
      <c r="B7" s="54">
        <v>4</v>
      </c>
      <c r="C7" s="3" t="s">
        <v>55</v>
      </c>
      <c r="D7" s="58">
        <v>66</v>
      </c>
      <c r="E7" s="32">
        <v>70</v>
      </c>
      <c r="F7" s="66">
        <f t="shared" si="3"/>
        <v>68</v>
      </c>
      <c r="G7" s="34"/>
      <c r="H7" s="3"/>
      <c r="I7" s="3"/>
      <c r="J7" s="31">
        <v>12</v>
      </c>
      <c r="K7" s="32">
        <v>4</v>
      </c>
      <c r="L7" s="32">
        <f t="shared" si="0"/>
        <v>4</v>
      </c>
      <c r="M7" s="42">
        <f t="shared" si="4"/>
        <v>0</v>
      </c>
      <c r="N7" s="113"/>
      <c r="O7" s="113">
        <f t="shared" si="5"/>
        <v>0.33333333333333331</v>
      </c>
      <c r="Q7" s="1"/>
      <c r="R7" s="7"/>
      <c r="S7" s="1">
        <v>1</v>
      </c>
      <c r="T7" s="7"/>
      <c r="U7" s="187"/>
      <c r="V7" s="1">
        <v>1</v>
      </c>
      <c r="W7" s="7"/>
      <c r="X7" s="1">
        <v>1</v>
      </c>
      <c r="Y7" s="7"/>
      <c r="Z7" s="187"/>
      <c r="AA7" s="1">
        <v>1</v>
      </c>
      <c r="AB7" s="7"/>
      <c r="AC7" s="1"/>
      <c r="AD7" s="7"/>
      <c r="AE7" s="187"/>
      <c r="AF7" s="1"/>
      <c r="AG7" s="7"/>
      <c r="AH7" s="187"/>
      <c r="AI7" s="1"/>
      <c r="AJ7" s="7"/>
      <c r="AM7" s="133">
        <f t="shared" si="1"/>
        <v>0.5</v>
      </c>
      <c r="AO7" s="133">
        <f t="shared" si="2"/>
        <v>0.54054054054054046</v>
      </c>
      <c r="AV7" s="153" t="s">
        <v>122</v>
      </c>
      <c r="AW7" s="152">
        <v>0.3</v>
      </c>
      <c r="AX7" s="152">
        <v>0.35</v>
      </c>
    </row>
    <row r="8" spans="1:50" ht="21.95" customHeight="1">
      <c r="A8" s="177"/>
      <c r="B8" s="54">
        <v>5</v>
      </c>
      <c r="C8" s="3" t="s">
        <v>32</v>
      </c>
      <c r="D8" s="58">
        <v>68</v>
      </c>
      <c r="E8" s="32">
        <v>65</v>
      </c>
      <c r="F8" s="66">
        <f t="shared" si="3"/>
        <v>66.5</v>
      </c>
      <c r="G8" s="34"/>
      <c r="H8" s="3"/>
      <c r="I8" s="3"/>
      <c r="J8" s="31">
        <v>10</v>
      </c>
      <c r="K8" s="32">
        <v>4</v>
      </c>
      <c r="L8" s="32">
        <f t="shared" si="0"/>
        <v>4</v>
      </c>
      <c r="M8" s="42">
        <f t="shared" si="4"/>
        <v>0</v>
      </c>
      <c r="N8" s="113"/>
      <c r="O8" s="113">
        <f t="shared" si="5"/>
        <v>0.4</v>
      </c>
      <c r="Q8" s="1">
        <v>1</v>
      </c>
      <c r="R8" s="7"/>
      <c r="S8" s="1">
        <v>1</v>
      </c>
      <c r="T8" s="7"/>
      <c r="U8" s="187"/>
      <c r="V8" s="1">
        <v>1</v>
      </c>
      <c r="W8" s="7"/>
      <c r="X8" s="1"/>
      <c r="Y8" s="7"/>
      <c r="Z8" s="187"/>
      <c r="AA8" s="1"/>
      <c r="AB8" s="7"/>
      <c r="AC8" s="1"/>
      <c r="AD8" s="7"/>
      <c r="AE8" s="187"/>
      <c r="AF8" s="1"/>
      <c r="AG8" s="7"/>
      <c r="AH8" s="187"/>
      <c r="AI8" s="8">
        <v>1</v>
      </c>
      <c r="AJ8" s="7"/>
      <c r="AM8" s="133">
        <f t="shared" si="1"/>
        <v>0.5</v>
      </c>
      <c r="AO8" s="133">
        <f t="shared" si="2"/>
        <v>0.54054054054054046</v>
      </c>
      <c r="AV8" s="153" t="s">
        <v>123</v>
      </c>
      <c r="AW8" s="152">
        <v>0.18</v>
      </c>
      <c r="AX8" s="152">
        <v>0.20899999999999999</v>
      </c>
    </row>
    <row r="9" spans="1:50" ht="21.95" customHeight="1">
      <c r="A9" s="177"/>
      <c r="B9" s="54">
        <v>6</v>
      </c>
      <c r="C9" s="3" t="s">
        <v>41</v>
      </c>
      <c r="D9" s="58">
        <v>78</v>
      </c>
      <c r="E9" s="32">
        <v>80</v>
      </c>
      <c r="F9" s="66">
        <f t="shared" si="3"/>
        <v>79</v>
      </c>
      <c r="G9" s="34"/>
      <c r="H9" s="3"/>
      <c r="I9" s="3"/>
      <c r="J9" s="31">
        <v>9</v>
      </c>
      <c r="K9" s="32">
        <v>5</v>
      </c>
      <c r="L9" s="32">
        <f t="shared" si="0"/>
        <v>5</v>
      </c>
      <c r="M9" s="42">
        <f t="shared" si="4"/>
        <v>0</v>
      </c>
      <c r="N9" s="113"/>
      <c r="O9" s="113">
        <f t="shared" si="5"/>
        <v>0.55555555555555558</v>
      </c>
      <c r="Q9" s="1"/>
      <c r="R9" s="7"/>
      <c r="S9" s="1">
        <v>1</v>
      </c>
      <c r="T9" s="7"/>
      <c r="U9" s="187"/>
      <c r="V9" s="1">
        <v>1</v>
      </c>
      <c r="W9" s="7"/>
      <c r="X9" s="1"/>
      <c r="Y9" s="7"/>
      <c r="Z9" s="187"/>
      <c r="AA9" s="1">
        <v>1</v>
      </c>
      <c r="AB9" s="7"/>
      <c r="AC9" s="1">
        <v>1</v>
      </c>
      <c r="AD9" s="7"/>
      <c r="AE9" s="187"/>
      <c r="AF9" s="1"/>
      <c r="AG9" s="7"/>
      <c r="AH9" s="187"/>
      <c r="AI9" s="1">
        <v>1</v>
      </c>
      <c r="AJ9" s="7"/>
      <c r="AM9" s="133">
        <f t="shared" si="1"/>
        <v>0.625</v>
      </c>
      <c r="AO9" s="133">
        <f t="shared" si="2"/>
        <v>0.67567567567567566</v>
      </c>
      <c r="AV9" s="153" t="s">
        <v>124</v>
      </c>
      <c r="AW9" s="152">
        <v>1.875</v>
      </c>
      <c r="AX9" s="152">
        <v>2.2839999999999998</v>
      </c>
    </row>
    <row r="10" spans="1:50" ht="21.95" customHeight="1">
      <c r="A10" s="177"/>
      <c r="B10" s="54">
        <v>7</v>
      </c>
      <c r="C10" s="3" t="s">
        <v>50</v>
      </c>
      <c r="D10" s="58">
        <v>55</v>
      </c>
      <c r="E10" s="32">
        <v>100</v>
      </c>
      <c r="F10" s="66">
        <f t="shared" si="3"/>
        <v>77.5</v>
      </c>
      <c r="G10" s="34">
        <v>8</v>
      </c>
      <c r="H10" s="3">
        <v>5</v>
      </c>
      <c r="I10" s="3">
        <v>10</v>
      </c>
      <c r="J10" s="31">
        <v>11</v>
      </c>
      <c r="K10" s="32">
        <v>4</v>
      </c>
      <c r="L10" s="32">
        <f t="shared" si="0"/>
        <v>4</v>
      </c>
      <c r="M10" s="42">
        <f t="shared" si="4"/>
        <v>3</v>
      </c>
      <c r="N10" s="113"/>
      <c r="O10" s="113">
        <f t="shared" si="5"/>
        <v>0.36363636363636365</v>
      </c>
      <c r="Q10" s="1"/>
      <c r="R10" s="7"/>
      <c r="S10" s="1">
        <v>1</v>
      </c>
      <c r="T10" s="7"/>
      <c r="U10" s="187"/>
      <c r="V10" s="1"/>
      <c r="W10" s="7"/>
      <c r="X10" s="1"/>
      <c r="Y10" s="7"/>
      <c r="Z10" s="187"/>
      <c r="AA10" s="1">
        <v>1</v>
      </c>
      <c r="AB10" s="7">
        <v>1</v>
      </c>
      <c r="AC10" s="1"/>
      <c r="AD10" s="7"/>
      <c r="AE10" s="187"/>
      <c r="AF10" s="1">
        <v>1</v>
      </c>
      <c r="AG10" s="7">
        <v>1</v>
      </c>
      <c r="AH10" s="187"/>
      <c r="AI10" s="8">
        <v>1</v>
      </c>
      <c r="AJ10" s="7">
        <v>1</v>
      </c>
      <c r="AM10" s="133">
        <f t="shared" si="1"/>
        <v>0.5</v>
      </c>
      <c r="AO10" s="133">
        <f t="shared" si="2"/>
        <v>0.54054054054054046</v>
      </c>
      <c r="AV10" s="153" t="s">
        <v>125</v>
      </c>
      <c r="AW10" s="152">
        <v>3.3000000000000002E-2</v>
      </c>
      <c r="AX10" s="152">
        <v>1.2999999999999999E-2</v>
      </c>
    </row>
    <row r="11" spans="1:50" ht="21.95" customHeight="1">
      <c r="A11" s="177"/>
      <c r="B11" s="54">
        <v>8</v>
      </c>
      <c r="C11" s="3" t="s">
        <v>24</v>
      </c>
      <c r="D11" s="58">
        <v>71</v>
      </c>
      <c r="E11" s="32">
        <v>80</v>
      </c>
      <c r="F11" s="66">
        <f t="shared" si="3"/>
        <v>75.5</v>
      </c>
      <c r="G11" s="34"/>
      <c r="H11" s="3"/>
      <c r="I11" s="3"/>
      <c r="J11" s="31">
        <v>7</v>
      </c>
      <c r="K11" s="32">
        <v>3</v>
      </c>
      <c r="L11" s="32">
        <f t="shared" si="0"/>
        <v>3</v>
      </c>
      <c r="M11" s="42">
        <f t="shared" si="4"/>
        <v>0</v>
      </c>
      <c r="N11" s="113"/>
      <c r="O11" s="113">
        <f t="shared" si="5"/>
        <v>0.42857142857142855</v>
      </c>
      <c r="Q11" s="1"/>
      <c r="R11" s="7"/>
      <c r="S11" s="1">
        <v>1</v>
      </c>
      <c r="T11" s="7"/>
      <c r="U11" s="187"/>
      <c r="V11" s="1"/>
      <c r="W11" s="7"/>
      <c r="X11" s="1"/>
      <c r="Y11" s="7"/>
      <c r="Z11" s="187"/>
      <c r="AA11" s="1">
        <v>1</v>
      </c>
      <c r="AB11" s="7"/>
      <c r="AC11" s="1">
        <v>1</v>
      </c>
      <c r="AD11" s="7"/>
      <c r="AE11" s="187"/>
      <c r="AF11" s="1"/>
      <c r="AG11" s="7"/>
      <c r="AH11" s="187"/>
      <c r="AI11" s="1"/>
      <c r="AJ11" s="7"/>
      <c r="AM11" s="133">
        <f t="shared" si="1"/>
        <v>0.375</v>
      </c>
      <c r="AO11" s="133">
        <f t="shared" si="2"/>
        <v>0.40540540540540537</v>
      </c>
    </row>
    <row r="12" spans="1:50" ht="21.95" customHeight="1">
      <c r="A12" s="177"/>
      <c r="B12" s="54">
        <v>9</v>
      </c>
      <c r="C12" s="3" t="s">
        <v>1</v>
      </c>
      <c r="D12" s="58">
        <v>83</v>
      </c>
      <c r="E12" s="32">
        <v>70</v>
      </c>
      <c r="F12" s="66">
        <f t="shared" si="3"/>
        <v>76.5</v>
      </c>
      <c r="G12" s="34">
        <v>0</v>
      </c>
      <c r="H12" s="3">
        <v>1</v>
      </c>
      <c r="I12" s="3">
        <v>0</v>
      </c>
      <c r="J12" s="31">
        <v>5</v>
      </c>
      <c r="K12" s="32">
        <v>3</v>
      </c>
      <c r="L12" s="32">
        <f t="shared" si="0"/>
        <v>3</v>
      </c>
      <c r="M12" s="42">
        <f t="shared" si="4"/>
        <v>0</v>
      </c>
      <c r="N12" s="113"/>
      <c r="O12" s="113">
        <f t="shared" si="5"/>
        <v>0.6</v>
      </c>
      <c r="Q12" s="1"/>
      <c r="R12" s="7"/>
      <c r="S12" s="1">
        <v>1</v>
      </c>
      <c r="T12" s="7"/>
      <c r="U12" s="187"/>
      <c r="V12" s="1"/>
      <c r="W12" s="7"/>
      <c r="X12" s="1"/>
      <c r="Y12" s="7"/>
      <c r="Z12" s="187"/>
      <c r="AA12" s="1">
        <v>1</v>
      </c>
      <c r="AB12" s="7"/>
      <c r="AC12" s="1">
        <v>1</v>
      </c>
      <c r="AD12" s="7"/>
      <c r="AE12" s="187"/>
      <c r="AF12" s="1"/>
      <c r="AG12" s="7"/>
      <c r="AH12" s="187"/>
      <c r="AI12" s="8"/>
      <c r="AJ12" s="7"/>
      <c r="AM12" s="133">
        <f t="shared" si="1"/>
        <v>0.375</v>
      </c>
      <c r="AO12" s="133">
        <f t="shared" si="2"/>
        <v>0.40540540540540537</v>
      </c>
    </row>
    <row r="13" spans="1:50" ht="21.95" customHeight="1">
      <c r="A13" s="177"/>
      <c r="B13" s="54">
        <v>10</v>
      </c>
      <c r="C13" s="3" t="s">
        <v>66</v>
      </c>
      <c r="D13" s="58">
        <v>61</v>
      </c>
      <c r="E13" s="32">
        <v>55</v>
      </c>
      <c r="F13" s="66">
        <f t="shared" si="3"/>
        <v>58</v>
      </c>
      <c r="G13" s="34">
        <v>3</v>
      </c>
      <c r="H13" s="3">
        <v>1</v>
      </c>
      <c r="I13" s="3">
        <v>20</v>
      </c>
      <c r="J13" s="31">
        <v>11</v>
      </c>
      <c r="K13" s="32">
        <v>1</v>
      </c>
      <c r="L13" s="32">
        <f t="shared" si="0"/>
        <v>1</v>
      </c>
      <c r="M13" s="42">
        <f t="shared" si="4"/>
        <v>0</v>
      </c>
      <c r="N13" s="113"/>
      <c r="O13" s="113">
        <f t="shared" si="5"/>
        <v>9.0909090909090912E-2</v>
      </c>
      <c r="Q13" s="1"/>
      <c r="R13" s="7"/>
      <c r="S13" s="1">
        <v>1</v>
      </c>
      <c r="T13" s="7"/>
      <c r="U13" s="187"/>
      <c r="V13" s="1"/>
      <c r="W13" s="7"/>
      <c r="X13" s="1"/>
      <c r="Y13" s="7"/>
      <c r="Z13" s="187"/>
      <c r="AA13" s="1"/>
      <c r="AB13" s="7"/>
      <c r="AC13" s="1"/>
      <c r="AD13" s="7"/>
      <c r="AE13" s="187"/>
      <c r="AF13" s="1"/>
      <c r="AG13" s="7"/>
      <c r="AH13" s="187"/>
      <c r="AI13" s="1"/>
      <c r="AJ13" s="7"/>
      <c r="AM13" s="133">
        <f t="shared" si="1"/>
        <v>0.125</v>
      </c>
      <c r="AO13" s="133">
        <f t="shared" si="2"/>
        <v>0.13513513513513511</v>
      </c>
    </row>
    <row r="14" spans="1:50" ht="21.95" customHeight="1">
      <c r="A14" s="177"/>
      <c r="B14" s="54">
        <v>11</v>
      </c>
      <c r="C14" s="3" t="s">
        <v>59</v>
      </c>
      <c r="D14" s="58">
        <v>82</v>
      </c>
      <c r="E14" s="32">
        <v>100</v>
      </c>
      <c r="F14" s="126">
        <f t="shared" si="3"/>
        <v>91</v>
      </c>
      <c r="G14" s="34"/>
      <c r="H14" s="3"/>
      <c r="I14" s="3"/>
      <c r="J14" s="31">
        <v>11</v>
      </c>
      <c r="K14" s="32">
        <v>3</v>
      </c>
      <c r="L14" s="32">
        <f t="shared" si="0"/>
        <v>3</v>
      </c>
      <c r="M14" s="42">
        <f t="shared" si="4"/>
        <v>0</v>
      </c>
      <c r="N14" s="113"/>
      <c r="O14" s="113">
        <f t="shared" si="5"/>
        <v>0.27272727272727271</v>
      </c>
      <c r="Q14" s="1"/>
      <c r="R14" s="7"/>
      <c r="S14" s="1">
        <v>1</v>
      </c>
      <c r="T14" s="7"/>
      <c r="U14" s="187"/>
      <c r="V14" s="1"/>
      <c r="W14" s="7"/>
      <c r="X14" s="1"/>
      <c r="Y14" s="7"/>
      <c r="Z14" s="187"/>
      <c r="AA14" s="1"/>
      <c r="AB14" s="7"/>
      <c r="AC14" s="1"/>
      <c r="AD14" s="7"/>
      <c r="AE14" s="187"/>
      <c r="AF14" s="1">
        <v>1</v>
      </c>
      <c r="AG14" s="7"/>
      <c r="AH14" s="187"/>
      <c r="AI14" s="8">
        <v>1</v>
      </c>
      <c r="AJ14" s="7"/>
      <c r="AM14" s="133">
        <f t="shared" si="1"/>
        <v>0.375</v>
      </c>
      <c r="AO14" s="133">
        <f t="shared" si="2"/>
        <v>0.40540540540540537</v>
      </c>
    </row>
    <row r="15" spans="1:50" ht="21.95" customHeight="1">
      <c r="A15" s="177"/>
      <c r="B15" s="54">
        <v>12</v>
      </c>
      <c r="C15" s="3" t="s">
        <v>14</v>
      </c>
      <c r="D15" s="58">
        <v>43</v>
      </c>
      <c r="E15" s="32">
        <v>40</v>
      </c>
      <c r="F15" s="66">
        <f t="shared" si="3"/>
        <v>41.5</v>
      </c>
      <c r="G15" s="34"/>
      <c r="H15" s="3"/>
      <c r="I15" s="3"/>
      <c r="J15" s="31">
        <v>4</v>
      </c>
      <c r="K15" s="32">
        <v>2</v>
      </c>
      <c r="L15" s="32">
        <f t="shared" si="0"/>
        <v>2</v>
      </c>
      <c r="M15" s="42">
        <f t="shared" si="4"/>
        <v>0</v>
      </c>
      <c r="N15" s="113"/>
      <c r="O15" s="113">
        <f t="shared" si="5"/>
        <v>0.5</v>
      </c>
      <c r="Q15" s="1"/>
      <c r="R15" s="7"/>
      <c r="S15" s="1">
        <v>1</v>
      </c>
      <c r="T15" s="7"/>
      <c r="U15" s="187"/>
      <c r="V15" s="1"/>
      <c r="W15" s="7"/>
      <c r="X15" s="1"/>
      <c r="Y15" s="7"/>
      <c r="Z15" s="187"/>
      <c r="AA15" s="1">
        <v>1</v>
      </c>
      <c r="AB15" s="7"/>
      <c r="AC15" s="1"/>
      <c r="AD15" s="7"/>
      <c r="AE15" s="187"/>
      <c r="AF15" s="1"/>
      <c r="AG15" s="7"/>
      <c r="AH15" s="187"/>
      <c r="AI15" s="1"/>
      <c r="AJ15" s="7"/>
      <c r="AM15" s="133">
        <f t="shared" si="1"/>
        <v>0.25</v>
      </c>
      <c r="AO15" s="133">
        <f t="shared" si="2"/>
        <v>0.27027027027027023</v>
      </c>
    </row>
    <row r="16" spans="1:50" ht="21.95" customHeight="1">
      <c r="A16" s="177"/>
      <c r="B16" s="54">
        <v>13</v>
      </c>
      <c r="C16" s="3" t="s">
        <v>35</v>
      </c>
      <c r="D16" s="58">
        <v>86</v>
      </c>
      <c r="E16" s="32">
        <v>100</v>
      </c>
      <c r="F16" s="126">
        <f t="shared" si="3"/>
        <v>93</v>
      </c>
      <c r="G16" s="34">
        <v>1</v>
      </c>
      <c r="H16" s="3">
        <v>0</v>
      </c>
      <c r="I16" s="3">
        <v>0</v>
      </c>
      <c r="J16" s="31">
        <v>4</v>
      </c>
      <c r="K16" s="32">
        <v>2</v>
      </c>
      <c r="L16" s="32">
        <f>Q16+S16+V16+X16+AA16+AC16+AF16+AI16</f>
        <v>2</v>
      </c>
      <c r="M16" s="42">
        <f t="shared" si="4"/>
        <v>0</v>
      </c>
      <c r="N16" s="113"/>
      <c r="O16" s="113">
        <f t="shared" si="5"/>
        <v>0.5</v>
      </c>
      <c r="Q16" s="1"/>
      <c r="R16" s="7"/>
      <c r="S16" s="1">
        <v>1</v>
      </c>
      <c r="T16" s="7"/>
      <c r="U16" s="187"/>
      <c r="V16" s="1"/>
      <c r="W16" s="7"/>
      <c r="X16" s="1"/>
      <c r="Y16" s="7"/>
      <c r="Z16" s="187"/>
      <c r="AA16" s="1">
        <v>1</v>
      </c>
      <c r="AB16" s="7"/>
      <c r="AC16" s="1"/>
      <c r="AD16" s="7"/>
      <c r="AE16" s="187"/>
      <c r="AF16" s="1"/>
      <c r="AG16" s="7"/>
      <c r="AH16" s="187"/>
      <c r="AI16" s="8"/>
      <c r="AJ16" s="7"/>
      <c r="AM16" s="133">
        <f t="shared" si="1"/>
        <v>0.25</v>
      </c>
      <c r="AO16" s="133">
        <f t="shared" si="2"/>
        <v>0.27027027027027023</v>
      </c>
    </row>
    <row r="17" spans="1:56" ht="21.95" customHeight="1">
      <c r="A17" s="177"/>
      <c r="B17" s="54">
        <v>14</v>
      </c>
      <c r="C17" s="3" t="s">
        <v>5</v>
      </c>
      <c r="D17" s="58">
        <v>82</v>
      </c>
      <c r="E17" s="32">
        <v>100</v>
      </c>
      <c r="F17" s="126">
        <f t="shared" si="3"/>
        <v>91</v>
      </c>
      <c r="G17" s="34"/>
      <c r="H17" s="3"/>
      <c r="I17" s="3"/>
      <c r="J17" s="31">
        <v>16</v>
      </c>
      <c r="K17" s="32">
        <v>1</v>
      </c>
      <c r="L17" s="32">
        <f t="shared" ref="L17:L52" si="6">Q17+S17+V17+X17+AA17+AC17+AF17+AI17</f>
        <v>1</v>
      </c>
      <c r="M17" s="42">
        <f t="shared" si="4"/>
        <v>1</v>
      </c>
      <c r="N17" s="113"/>
      <c r="O17" s="113">
        <f t="shared" si="5"/>
        <v>6.25E-2</v>
      </c>
      <c r="Q17" s="1"/>
      <c r="R17" s="7"/>
      <c r="S17" s="1">
        <v>1</v>
      </c>
      <c r="T17" s="7">
        <v>1</v>
      </c>
      <c r="U17" s="187"/>
      <c r="V17" s="1"/>
      <c r="W17" s="7"/>
      <c r="X17" s="1"/>
      <c r="Y17" s="7"/>
      <c r="Z17" s="187"/>
      <c r="AA17" s="1"/>
      <c r="AB17" s="7"/>
      <c r="AC17" s="1"/>
      <c r="AD17" s="7"/>
      <c r="AE17" s="187"/>
      <c r="AF17" s="1"/>
      <c r="AG17" s="7"/>
      <c r="AH17" s="187"/>
      <c r="AI17" s="1"/>
      <c r="AJ17" s="7"/>
      <c r="AM17" s="133">
        <f t="shared" si="1"/>
        <v>0.125</v>
      </c>
      <c r="AO17" s="133">
        <f t="shared" si="2"/>
        <v>0.13513513513513511</v>
      </c>
    </row>
    <row r="18" spans="1:56" ht="21.95" customHeight="1">
      <c r="A18" s="177"/>
      <c r="B18" s="54">
        <v>15</v>
      </c>
      <c r="C18" s="3" t="s">
        <v>21</v>
      </c>
      <c r="D18" s="58">
        <v>40</v>
      </c>
      <c r="E18" s="32">
        <v>65</v>
      </c>
      <c r="F18" s="66">
        <f t="shared" si="3"/>
        <v>52.5</v>
      </c>
      <c r="G18" s="34"/>
      <c r="H18" s="3"/>
      <c r="I18" s="3"/>
      <c r="J18" s="31">
        <v>6</v>
      </c>
      <c r="K18" s="32">
        <v>2</v>
      </c>
      <c r="L18" s="32">
        <f t="shared" si="6"/>
        <v>2</v>
      </c>
      <c r="M18" s="42">
        <f t="shared" si="4"/>
        <v>1</v>
      </c>
      <c r="N18" s="113"/>
      <c r="O18" s="113">
        <f t="shared" si="5"/>
        <v>0.33333333333333331</v>
      </c>
      <c r="Q18" s="1"/>
      <c r="R18" s="7"/>
      <c r="S18" s="1">
        <v>1</v>
      </c>
      <c r="T18" s="7">
        <v>1</v>
      </c>
      <c r="U18" s="187"/>
      <c r="V18" s="1">
        <v>1</v>
      </c>
      <c r="W18" s="7"/>
      <c r="X18" s="1"/>
      <c r="Y18" s="7"/>
      <c r="Z18" s="187"/>
      <c r="AA18" s="1"/>
      <c r="AB18" s="7"/>
      <c r="AC18" s="1"/>
      <c r="AD18" s="7"/>
      <c r="AE18" s="187"/>
      <c r="AF18" s="1"/>
      <c r="AG18" s="7"/>
      <c r="AH18" s="187"/>
      <c r="AI18" s="8"/>
      <c r="AJ18" s="7"/>
      <c r="AM18" s="133">
        <f t="shared" si="1"/>
        <v>0.25</v>
      </c>
      <c r="AO18" s="133">
        <f t="shared" si="2"/>
        <v>0.27027027027027023</v>
      </c>
    </row>
    <row r="19" spans="1:56" ht="21.95" customHeight="1">
      <c r="A19" s="177"/>
      <c r="B19" s="54">
        <v>16</v>
      </c>
      <c r="C19" s="3" t="s">
        <v>30</v>
      </c>
      <c r="D19" s="58">
        <v>68</v>
      </c>
      <c r="E19" s="32">
        <v>65</v>
      </c>
      <c r="F19" s="66">
        <f t="shared" si="3"/>
        <v>66.5</v>
      </c>
      <c r="G19" s="34"/>
      <c r="H19" s="3"/>
      <c r="I19" s="3"/>
      <c r="J19" s="31">
        <v>4</v>
      </c>
      <c r="K19" s="32">
        <v>1</v>
      </c>
      <c r="L19" s="32">
        <f t="shared" si="6"/>
        <v>1</v>
      </c>
      <c r="M19" s="42">
        <f t="shared" si="4"/>
        <v>0</v>
      </c>
      <c r="N19" s="113"/>
      <c r="O19" s="113">
        <f t="shared" si="5"/>
        <v>0.25</v>
      </c>
      <c r="Q19" s="1"/>
      <c r="R19" s="7"/>
      <c r="S19" s="1">
        <v>1</v>
      </c>
      <c r="T19" s="7"/>
      <c r="U19" s="187"/>
      <c r="V19" s="1"/>
      <c r="W19" s="7"/>
      <c r="X19" s="1"/>
      <c r="Y19" s="7"/>
      <c r="Z19" s="187"/>
      <c r="AA19" s="1"/>
      <c r="AB19" s="7"/>
      <c r="AC19" s="1"/>
      <c r="AD19" s="7"/>
      <c r="AE19" s="187"/>
      <c r="AF19" s="1"/>
      <c r="AG19" s="7"/>
      <c r="AH19" s="187"/>
      <c r="AI19" s="1"/>
      <c r="AJ19" s="7"/>
      <c r="AM19" s="133">
        <f t="shared" si="1"/>
        <v>0.125</v>
      </c>
      <c r="AO19" s="133">
        <f t="shared" si="2"/>
        <v>0.13513513513513511</v>
      </c>
    </row>
    <row r="20" spans="1:56" ht="21.95" customHeight="1">
      <c r="A20" s="177"/>
      <c r="B20" s="54">
        <v>17</v>
      </c>
      <c r="C20" s="3" t="s">
        <v>58</v>
      </c>
      <c r="D20" s="58">
        <v>46</v>
      </c>
      <c r="E20" s="32">
        <v>100</v>
      </c>
      <c r="F20" s="66">
        <f t="shared" si="3"/>
        <v>73</v>
      </c>
      <c r="G20" s="34">
        <v>0</v>
      </c>
      <c r="H20" s="3">
        <v>0</v>
      </c>
      <c r="I20" s="3">
        <v>0</v>
      </c>
      <c r="J20" s="31">
        <v>10</v>
      </c>
      <c r="K20" s="32">
        <v>2</v>
      </c>
      <c r="L20" s="32">
        <f t="shared" si="6"/>
        <v>2</v>
      </c>
      <c r="M20" s="42">
        <f t="shared" si="4"/>
        <v>0</v>
      </c>
      <c r="N20" s="113"/>
      <c r="O20" s="113">
        <f t="shared" si="5"/>
        <v>0.2</v>
      </c>
      <c r="Q20" s="1"/>
      <c r="R20" s="7"/>
      <c r="S20" s="1">
        <v>1</v>
      </c>
      <c r="T20" s="7"/>
      <c r="U20" s="187"/>
      <c r="V20" s="1"/>
      <c r="W20" s="7"/>
      <c r="X20" s="1"/>
      <c r="Y20" s="7"/>
      <c r="Z20" s="187"/>
      <c r="AA20" s="1"/>
      <c r="AB20" s="7"/>
      <c r="AC20" s="1"/>
      <c r="AD20" s="7"/>
      <c r="AE20" s="187"/>
      <c r="AF20" s="1">
        <v>1</v>
      </c>
      <c r="AG20" s="7"/>
      <c r="AH20" s="187"/>
      <c r="AI20" s="8"/>
      <c r="AJ20" s="7"/>
      <c r="AM20" s="133">
        <f t="shared" si="1"/>
        <v>0.25</v>
      </c>
      <c r="AO20" s="133">
        <f t="shared" si="2"/>
        <v>0.27027027027027023</v>
      </c>
    </row>
    <row r="21" spans="1:56" ht="21.95" customHeight="1">
      <c r="A21" s="177"/>
      <c r="B21" s="54">
        <v>18</v>
      </c>
      <c r="C21" s="3" t="s">
        <v>8</v>
      </c>
      <c r="D21" s="58">
        <v>79</v>
      </c>
      <c r="E21" s="32">
        <v>100</v>
      </c>
      <c r="F21" s="66">
        <f t="shared" si="3"/>
        <v>89.5</v>
      </c>
      <c r="G21" s="34"/>
      <c r="H21" s="3"/>
      <c r="I21" s="3"/>
      <c r="J21" s="31">
        <v>9</v>
      </c>
      <c r="K21" s="32">
        <v>1</v>
      </c>
      <c r="L21" s="32">
        <f t="shared" si="6"/>
        <v>1</v>
      </c>
      <c r="M21" s="42">
        <f t="shared" si="4"/>
        <v>1</v>
      </c>
      <c r="N21" s="113"/>
      <c r="O21" s="113">
        <f t="shared" si="5"/>
        <v>0.1111111111111111</v>
      </c>
      <c r="Q21" s="1"/>
      <c r="R21" s="7"/>
      <c r="S21" s="1">
        <v>1</v>
      </c>
      <c r="T21" s="7">
        <v>1</v>
      </c>
      <c r="U21" s="187"/>
      <c r="V21" s="1"/>
      <c r="W21" s="7"/>
      <c r="X21" s="1"/>
      <c r="Y21" s="7"/>
      <c r="Z21" s="187"/>
      <c r="AA21" s="1"/>
      <c r="AB21" s="7"/>
      <c r="AC21" s="1"/>
      <c r="AD21" s="7"/>
      <c r="AE21" s="187"/>
      <c r="AF21" s="1"/>
      <c r="AG21" s="7"/>
      <c r="AH21" s="187"/>
      <c r="AI21" s="1"/>
      <c r="AJ21" s="7"/>
      <c r="AM21" s="133">
        <f t="shared" si="1"/>
        <v>0.125</v>
      </c>
      <c r="AO21" s="133">
        <f t="shared" si="2"/>
        <v>0.13513513513513511</v>
      </c>
    </row>
    <row r="22" spans="1:56" ht="21.95" customHeight="1">
      <c r="A22" s="177"/>
      <c r="B22" s="54">
        <v>19</v>
      </c>
      <c r="C22" s="3" t="s">
        <v>15</v>
      </c>
      <c r="D22" s="58">
        <v>56</v>
      </c>
      <c r="E22" s="32">
        <v>50</v>
      </c>
      <c r="F22" s="66">
        <f t="shared" si="3"/>
        <v>53</v>
      </c>
      <c r="G22" s="34"/>
      <c r="H22" s="3"/>
      <c r="I22" s="3"/>
      <c r="J22" s="31">
        <v>4</v>
      </c>
      <c r="K22" s="32">
        <v>1</v>
      </c>
      <c r="L22" s="32">
        <f t="shared" si="6"/>
        <v>1</v>
      </c>
      <c r="M22" s="42">
        <f t="shared" si="4"/>
        <v>0</v>
      </c>
      <c r="N22" s="113"/>
      <c r="O22" s="113">
        <f t="shared" si="5"/>
        <v>0.25</v>
      </c>
      <c r="Q22" s="1"/>
      <c r="R22" s="7"/>
      <c r="S22" s="1">
        <v>1</v>
      </c>
      <c r="T22" s="7"/>
      <c r="U22" s="187"/>
      <c r="V22" s="1"/>
      <c r="W22" s="7"/>
      <c r="X22" s="1"/>
      <c r="Y22" s="7"/>
      <c r="Z22" s="187"/>
      <c r="AA22" s="1"/>
      <c r="AB22" s="7"/>
      <c r="AC22" s="1"/>
      <c r="AD22" s="7"/>
      <c r="AE22" s="187"/>
      <c r="AF22" s="1"/>
      <c r="AG22" s="7"/>
      <c r="AH22" s="187"/>
      <c r="AI22" s="8"/>
      <c r="AJ22" s="7"/>
      <c r="AM22" s="133">
        <f t="shared" si="1"/>
        <v>0.125</v>
      </c>
      <c r="AO22" s="133">
        <f t="shared" si="2"/>
        <v>0.13513513513513511</v>
      </c>
    </row>
    <row r="23" spans="1:56" ht="21.95" customHeight="1">
      <c r="A23" s="177"/>
      <c r="B23" s="54">
        <v>20</v>
      </c>
      <c r="C23" s="3" t="s">
        <v>38</v>
      </c>
      <c r="D23" s="58">
        <v>67</v>
      </c>
      <c r="E23" s="32">
        <v>80</v>
      </c>
      <c r="F23" s="66">
        <f t="shared" si="3"/>
        <v>73.5</v>
      </c>
      <c r="G23" s="34"/>
      <c r="H23" s="3"/>
      <c r="I23" s="3"/>
      <c r="J23" s="31">
        <v>10</v>
      </c>
      <c r="K23" s="32">
        <v>1</v>
      </c>
      <c r="L23" s="32">
        <f t="shared" si="6"/>
        <v>1</v>
      </c>
      <c r="M23" s="42">
        <f t="shared" si="4"/>
        <v>0</v>
      </c>
      <c r="N23" s="113"/>
      <c r="O23" s="113">
        <f t="shared" si="5"/>
        <v>0.1</v>
      </c>
      <c r="Q23" s="1"/>
      <c r="R23" s="7"/>
      <c r="S23" s="1">
        <v>1</v>
      </c>
      <c r="T23" s="7"/>
      <c r="U23" s="187"/>
      <c r="V23" s="1"/>
      <c r="W23" s="7"/>
      <c r="X23" s="1"/>
      <c r="Y23" s="7"/>
      <c r="Z23" s="187"/>
      <c r="AA23" s="1"/>
      <c r="AB23" s="7"/>
      <c r="AC23" s="1"/>
      <c r="AD23" s="7"/>
      <c r="AE23" s="187"/>
      <c r="AF23" s="1"/>
      <c r="AG23" s="7"/>
      <c r="AH23" s="187"/>
      <c r="AI23" s="1"/>
      <c r="AJ23" s="7"/>
      <c r="AM23" s="133">
        <f t="shared" si="1"/>
        <v>0.125</v>
      </c>
      <c r="AO23" s="133">
        <f t="shared" si="2"/>
        <v>0.13513513513513511</v>
      </c>
    </row>
    <row r="24" spans="1:56" ht="21.95" customHeight="1">
      <c r="A24" s="177"/>
      <c r="B24" s="54">
        <v>21</v>
      </c>
      <c r="C24" s="3" t="s">
        <v>36</v>
      </c>
      <c r="D24" s="58">
        <v>79</v>
      </c>
      <c r="E24" s="32">
        <v>100</v>
      </c>
      <c r="F24" s="66">
        <f t="shared" si="3"/>
        <v>89.5</v>
      </c>
      <c r="G24" s="34"/>
      <c r="H24" s="3"/>
      <c r="I24" s="3"/>
      <c r="J24" s="31">
        <v>15</v>
      </c>
      <c r="K24" s="32">
        <v>1</v>
      </c>
      <c r="L24" s="32">
        <f t="shared" si="6"/>
        <v>1</v>
      </c>
      <c r="M24" s="42">
        <f t="shared" si="4"/>
        <v>1</v>
      </c>
      <c r="N24" s="113"/>
      <c r="O24" s="113">
        <f t="shared" si="5"/>
        <v>6.6666666666666666E-2</v>
      </c>
      <c r="Q24" s="1"/>
      <c r="R24" s="7"/>
      <c r="S24" s="1">
        <v>1</v>
      </c>
      <c r="T24" s="7">
        <v>1</v>
      </c>
      <c r="U24" s="187"/>
      <c r="V24" s="1"/>
      <c r="W24" s="7"/>
      <c r="X24" s="1"/>
      <c r="Y24" s="7"/>
      <c r="Z24" s="187"/>
      <c r="AA24" s="1"/>
      <c r="AB24" s="7"/>
      <c r="AC24" s="1"/>
      <c r="AD24" s="7"/>
      <c r="AE24" s="187"/>
      <c r="AF24" s="1"/>
      <c r="AG24" s="7"/>
      <c r="AH24" s="187"/>
      <c r="AI24" s="8"/>
      <c r="AJ24" s="7"/>
      <c r="AM24" s="133">
        <f t="shared" si="1"/>
        <v>0.125</v>
      </c>
      <c r="AO24" s="133">
        <f t="shared" si="2"/>
        <v>0.13513513513513511</v>
      </c>
    </row>
    <row r="25" spans="1:56" ht="21.95" customHeight="1">
      <c r="A25" s="177"/>
      <c r="B25" s="54">
        <v>22</v>
      </c>
      <c r="C25" s="3" t="s">
        <v>67</v>
      </c>
      <c r="D25" s="58">
        <v>56</v>
      </c>
      <c r="E25" s="32">
        <v>90</v>
      </c>
      <c r="F25" s="66">
        <f t="shared" si="3"/>
        <v>73</v>
      </c>
      <c r="G25" s="34">
        <v>1</v>
      </c>
      <c r="H25" s="3">
        <v>0</v>
      </c>
      <c r="I25" s="3">
        <v>0</v>
      </c>
      <c r="J25" s="31">
        <v>6</v>
      </c>
      <c r="K25" s="32">
        <v>1</v>
      </c>
      <c r="L25" s="32">
        <f t="shared" si="6"/>
        <v>1</v>
      </c>
      <c r="M25" s="42">
        <f t="shared" si="4"/>
        <v>0</v>
      </c>
      <c r="N25" s="113"/>
      <c r="O25" s="113">
        <f>K25/J25</f>
        <v>0.16666666666666666</v>
      </c>
      <c r="Q25" s="1"/>
      <c r="R25" s="7"/>
      <c r="S25" s="1">
        <v>1</v>
      </c>
      <c r="T25" s="7"/>
      <c r="U25" s="187"/>
      <c r="V25" s="1"/>
      <c r="W25" s="7"/>
      <c r="X25" s="1"/>
      <c r="Y25" s="7"/>
      <c r="Z25" s="187"/>
      <c r="AA25" s="1"/>
      <c r="AB25" s="7"/>
      <c r="AC25" s="1"/>
      <c r="AD25" s="7"/>
      <c r="AE25" s="187"/>
      <c r="AF25" s="1"/>
      <c r="AG25" s="7"/>
      <c r="AH25" s="187"/>
      <c r="AI25" s="1"/>
      <c r="AJ25" s="7"/>
      <c r="AM25" s="133">
        <f t="shared" si="1"/>
        <v>0.125</v>
      </c>
      <c r="AO25" s="133">
        <f t="shared" si="2"/>
        <v>0.13513513513513511</v>
      </c>
    </row>
    <row r="26" spans="1:56" ht="21.95" customHeight="1">
      <c r="A26" s="177"/>
      <c r="B26" s="54">
        <v>23</v>
      </c>
      <c r="C26" s="3" t="s">
        <v>46</v>
      </c>
      <c r="D26" s="58">
        <v>45</v>
      </c>
      <c r="E26" s="32">
        <v>60</v>
      </c>
      <c r="F26" s="66">
        <f t="shared" si="3"/>
        <v>52.5</v>
      </c>
      <c r="G26" s="34">
        <v>2</v>
      </c>
      <c r="H26" s="3">
        <v>0</v>
      </c>
      <c r="I26" s="3">
        <v>60</v>
      </c>
      <c r="J26" s="31">
        <v>8</v>
      </c>
      <c r="K26" s="32">
        <v>1</v>
      </c>
      <c r="L26" s="32">
        <f t="shared" si="6"/>
        <v>1</v>
      </c>
      <c r="M26" s="42">
        <f t="shared" si="4"/>
        <v>0</v>
      </c>
      <c r="N26" s="113"/>
      <c r="O26" s="113">
        <f t="shared" si="5"/>
        <v>0.125</v>
      </c>
      <c r="Q26" s="1"/>
      <c r="R26" s="7"/>
      <c r="S26" s="1">
        <v>1</v>
      </c>
      <c r="T26" s="7"/>
      <c r="U26" s="187"/>
      <c r="V26" s="1"/>
      <c r="W26" s="7"/>
      <c r="X26" s="1"/>
      <c r="Y26" s="7"/>
      <c r="Z26" s="187"/>
      <c r="AA26" s="1"/>
      <c r="AB26" s="7"/>
      <c r="AC26" s="1"/>
      <c r="AD26" s="7"/>
      <c r="AE26" s="187"/>
      <c r="AF26" s="1"/>
      <c r="AG26" s="7"/>
      <c r="AH26" s="187"/>
      <c r="AI26" s="8"/>
      <c r="AJ26" s="7"/>
      <c r="AM26" s="133">
        <f t="shared" si="1"/>
        <v>0.125</v>
      </c>
      <c r="AO26" s="133">
        <f t="shared" si="2"/>
        <v>0.13513513513513511</v>
      </c>
    </row>
    <row r="27" spans="1:56" ht="21.95" customHeight="1">
      <c r="A27" s="177"/>
      <c r="B27" s="54">
        <v>24</v>
      </c>
      <c r="C27" s="3" t="s">
        <v>4</v>
      </c>
      <c r="D27" s="58">
        <v>66</v>
      </c>
      <c r="E27" s="32">
        <v>0</v>
      </c>
      <c r="F27" s="66">
        <f t="shared" si="3"/>
        <v>33</v>
      </c>
      <c r="G27" s="34"/>
      <c r="H27" s="3"/>
      <c r="I27" s="3"/>
      <c r="J27" s="72">
        <v>5</v>
      </c>
      <c r="K27" s="73">
        <v>0</v>
      </c>
      <c r="L27" s="33">
        <f t="shared" si="6"/>
        <v>0</v>
      </c>
      <c r="M27" s="42">
        <f t="shared" si="4"/>
        <v>0</v>
      </c>
      <c r="N27" s="113"/>
      <c r="O27" s="113">
        <f t="shared" si="5"/>
        <v>0</v>
      </c>
      <c r="Q27" s="1"/>
      <c r="R27" s="7"/>
      <c r="S27" s="1"/>
      <c r="T27" s="7"/>
      <c r="U27" s="187"/>
      <c r="V27" s="1"/>
      <c r="W27" s="7"/>
      <c r="X27" s="1"/>
      <c r="Y27" s="7"/>
      <c r="Z27" s="187"/>
      <c r="AA27" s="1"/>
      <c r="AB27" s="7"/>
      <c r="AC27" s="1"/>
      <c r="AD27" s="7"/>
      <c r="AE27" s="187"/>
      <c r="AF27" s="1"/>
      <c r="AG27" s="7"/>
      <c r="AH27" s="187"/>
      <c r="AI27" s="1"/>
      <c r="AJ27" s="7"/>
      <c r="AM27" s="133">
        <f t="shared" si="1"/>
        <v>0</v>
      </c>
      <c r="AO27" s="133">
        <f t="shared" si="2"/>
        <v>0</v>
      </c>
    </row>
    <row r="28" spans="1:56" ht="21.95" customHeight="1">
      <c r="A28" s="177"/>
      <c r="B28" s="54">
        <v>25</v>
      </c>
      <c r="C28" s="3" t="s">
        <v>53</v>
      </c>
      <c r="D28" s="58">
        <v>6</v>
      </c>
      <c r="E28" s="32">
        <v>40</v>
      </c>
      <c r="F28" s="66">
        <f t="shared" si="3"/>
        <v>23</v>
      </c>
      <c r="G28" s="34"/>
      <c r="H28" s="3"/>
      <c r="I28" s="3"/>
      <c r="J28" s="72">
        <v>2</v>
      </c>
      <c r="K28" s="73">
        <v>0</v>
      </c>
      <c r="L28" s="33">
        <f t="shared" si="6"/>
        <v>0</v>
      </c>
      <c r="M28" s="42">
        <f t="shared" si="4"/>
        <v>0</v>
      </c>
      <c r="N28" s="113"/>
      <c r="O28" s="113">
        <f t="shared" si="5"/>
        <v>0</v>
      </c>
      <c r="Q28" s="1"/>
      <c r="R28" s="7"/>
      <c r="S28" s="1"/>
      <c r="T28" s="7"/>
      <c r="U28" s="187"/>
      <c r="V28" s="1"/>
      <c r="W28" s="7"/>
      <c r="X28" s="1"/>
      <c r="Y28" s="7"/>
      <c r="Z28" s="187"/>
      <c r="AA28" s="1"/>
      <c r="AB28" s="7"/>
      <c r="AC28" s="1"/>
      <c r="AD28" s="7"/>
      <c r="AE28" s="187"/>
      <c r="AF28" s="1"/>
      <c r="AG28" s="7"/>
      <c r="AH28" s="187"/>
      <c r="AI28" s="1"/>
      <c r="AJ28" s="7"/>
      <c r="AM28" s="133">
        <f t="shared" si="1"/>
        <v>0</v>
      </c>
      <c r="AO28" s="133">
        <f t="shared" si="2"/>
        <v>0</v>
      </c>
    </row>
    <row r="29" spans="1:56" ht="21.95" customHeight="1">
      <c r="A29" s="177"/>
      <c r="B29" s="54">
        <v>26</v>
      </c>
      <c r="C29" s="3" t="s">
        <v>45</v>
      </c>
      <c r="D29" s="58">
        <v>0</v>
      </c>
      <c r="E29" s="32">
        <v>40</v>
      </c>
      <c r="F29" s="66">
        <f t="shared" si="3"/>
        <v>20</v>
      </c>
      <c r="G29" s="34">
        <v>0</v>
      </c>
      <c r="H29" s="3">
        <v>2</v>
      </c>
      <c r="I29" s="3">
        <v>25</v>
      </c>
      <c r="J29" s="72">
        <v>9</v>
      </c>
      <c r="K29" s="73">
        <v>0</v>
      </c>
      <c r="L29" s="33">
        <f t="shared" si="6"/>
        <v>0</v>
      </c>
      <c r="M29" s="42">
        <f t="shared" si="4"/>
        <v>0</v>
      </c>
      <c r="N29" s="113"/>
      <c r="O29" s="113">
        <f t="shared" si="5"/>
        <v>0</v>
      </c>
      <c r="Q29" s="1"/>
      <c r="R29" s="7"/>
      <c r="S29" s="1"/>
      <c r="T29" s="7"/>
      <c r="U29" s="187"/>
      <c r="V29" s="1"/>
      <c r="W29" s="7"/>
      <c r="X29" s="1"/>
      <c r="Y29" s="7"/>
      <c r="Z29" s="187"/>
      <c r="AA29" s="1"/>
      <c r="AB29" s="7"/>
      <c r="AC29" s="1"/>
      <c r="AD29" s="7"/>
      <c r="AE29" s="187"/>
      <c r="AF29" s="1"/>
      <c r="AG29" s="7"/>
      <c r="AH29" s="187"/>
      <c r="AI29" s="1"/>
      <c r="AJ29" s="7"/>
      <c r="AM29" s="133">
        <f t="shared" si="1"/>
        <v>0</v>
      </c>
      <c r="AO29" s="133">
        <f t="shared" si="2"/>
        <v>0</v>
      </c>
    </row>
    <row r="30" spans="1:56" ht="21.95" customHeight="1">
      <c r="A30" s="177"/>
      <c r="B30" s="54">
        <v>27</v>
      </c>
      <c r="C30" s="3" t="s">
        <v>63</v>
      </c>
      <c r="D30" s="58">
        <v>64</v>
      </c>
      <c r="E30" s="32">
        <v>65</v>
      </c>
      <c r="F30" s="66">
        <f t="shared" si="3"/>
        <v>64.5</v>
      </c>
      <c r="G30" s="34"/>
      <c r="H30" s="3"/>
      <c r="I30" s="3"/>
      <c r="J30" s="72">
        <v>1</v>
      </c>
      <c r="K30" s="73">
        <v>0</v>
      </c>
      <c r="L30" s="33">
        <f t="shared" si="6"/>
        <v>0</v>
      </c>
      <c r="M30" s="42">
        <f t="shared" si="4"/>
        <v>0</v>
      </c>
      <c r="N30" s="113"/>
      <c r="O30" s="113">
        <f t="shared" si="5"/>
        <v>0</v>
      </c>
      <c r="Q30" s="1"/>
      <c r="R30" s="7"/>
      <c r="S30" s="1"/>
      <c r="T30" s="7"/>
      <c r="U30" s="187"/>
      <c r="V30" s="1"/>
      <c r="W30" s="7"/>
      <c r="X30" s="1"/>
      <c r="Y30" s="7"/>
      <c r="Z30" s="187"/>
      <c r="AA30" s="1"/>
      <c r="AB30" s="7"/>
      <c r="AC30" s="1"/>
      <c r="AD30" s="7"/>
      <c r="AE30" s="187"/>
      <c r="AF30" s="1"/>
      <c r="AG30" s="7"/>
      <c r="AH30" s="187"/>
      <c r="AI30" s="1"/>
      <c r="AJ30" s="7"/>
      <c r="AM30" s="133">
        <f t="shared" si="1"/>
        <v>0</v>
      </c>
      <c r="AO30" s="133">
        <f t="shared" si="2"/>
        <v>0</v>
      </c>
    </row>
    <row r="31" spans="1:56" ht="21.95" customHeight="1">
      <c r="A31" s="177"/>
      <c r="B31" s="54">
        <v>28</v>
      </c>
      <c r="C31" s="3" t="s">
        <v>26</v>
      </c>
      <c r="D31" s="58">
        <v>50</v>
      </c>
      <c r="E31" s="32">
        <v>65</v>
      </c>
      <c r="F31" s="66">
        <f t="shared" si="3"/>
        <v>57.5</v>
      </c>
      <c r="G31" s="34"/>
      <c r="H31" s="3"/>
      <c r="I31" s="3"/>
      <c r="J31" s="72">
        <v>4</v>
      </c>
      <c r="K31" s="73">
        <v>0</v>
      </c>
      <c r="L31" s="33">
        <f t="shared" si="6"/>
        <v>0</v>
      </c>
      <c r="M31" s="42">
        <f t="shared" si="4"/>
        <v>0</v>
      </c>
      <c r="N31" s="113"/>
      <c r="O31" s="113">
        <f t="shared" si="5"/>
        <v>0</v>
      </c>
      <c r="Q31" s="1"/>
      <c r="R31" s="7"/>
      <c r="S31" s="1"/>
      <c r="T31" s="7"/>
      <c r="U31" s="187"/>
      <c r="V31" s="1"/>
      <c r="W31" s="7"/>
      <c r="X31" s="1"/>
      <c r="Y31" s="7"/>
      <c r="Z31" s="187"/>
      <c r="AA31" s="1"/>
      <c r="AB31" s="7"/>
      <c r="AC31" s="1"/>
      <c r="AD31" s="7"/>
      <c r="AE31" s="187"/>
      <c r="AF31" s="1"/>
      <c r="AG31" s="7"/>
      <c r="AH31" s="187"/>
      <c r="AI31" s="1"/>
      <c r="AJ31" s="7"/>
      <c r="AM31" s="133">
        <f t="shared" si="1"/>
        <v>0</v>
      </c>
      <c r="AO31" s="133">
        <f t="shared" si="2"/>
        <v>0</v>
      </c>
      <c r="AS31" s="200" t="s">
        <v>116</v>
      </c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</row>
    <row r="32" spans="1:56" ht="21.95" customHeight="1">
      <c r="A32" s="177"/>
      <c r="B32" s="54">
        <v>29</v>
      </c>
      <c r="C32" s="3" t="s">
        <v>19</v>
      </c>
      <c r="D32" s="58">
        <v>77</v>
      </c>
      <c r="E32" s="32">
        <v>90</v>
      </c>
      <c r="F32" s="66">
        <f t="shared" si="3"/>
        <v>83.5</v>
      </c>
      <c r="G32" s="34"/>
      <c r="H32" s="3"/>
      <c r="I32" s="3"/>
      <c r="J32" s="72">
        <v>5</v>
      </c>
      <c r="K32" s="73">
        <v>0</v>
      </c>
      <c r="L32" s="33">
        <f t="shared" si="6"/>
        <v>0</v>
      </c>
      <c r="M32" s="42">
        <f t="shared" si="4"/>
        <v>0</v>
      </c>
      <c r="N32" s="113"/>
      <c r="O32" s="113">
        <f t="shared" si="5"/>
        <v>0</v>
      </c>
      <c r="Q32" s="1"/>
      <c r="R32" s="7"/>
      <c r="S32" s="1"/>
      <c r="T32" s="7"/>
      <c r="U32" s="187"/>
      <c r="V32" s="1"/>
      <c r="W32" s="7"/>
      <c r="X32" s="1"/>
      <c r="Y32" s="7"/>
      <c r="Z32" s="187"/>
      <c r="AA32" s="1"/>
      <c r="AB32" s="7"/>
      <c r="AC32" s="1"/>
      <c r="AD32" s="7"/>
      <c r="AE32" s="187"/>
      <c r="AF32" s="1"/>
      <c r="AG32" s="7"/>
      <c r="AH32" s="187"/>
      <c r="AI32" s="1"/>
      <c r="AJ32" s="7"/>
      <c r="AM32" s="133">
        <f t="shared" si="1"/>
        <v>0</v>
      </c>
      <c r="AO32" s="133">
        <f t="shared" si="2"/>
        <v>0</v>
      </c>
    </row>
    <row r="33" spans="1:50" ht="21.95" customHeight="1">
      <c r="A33" s="177"/>
      <c r="B33" s="54">
        <v>30</v>
      </c>
      <c r="C33" s="3" t="s">
        <v>56</v>
      </c>
      <c r="D33" s="58">
        <v>52</v>
      </c>
      <c r="E33" s="32">
        <v>100</v>
      </c>
      <c r="F33" s="66">
        <f t="shared" si="3"/>
        <v>76</v>
      </c>
      <c r="G33" s="34"/>
      <c r="H33" s="3"/>
      <c r="I33" s="3"/>
      <c r="J33" s="72">
        <v>4</v>
      </c>
      <c r="K33" s="73">
        <v>0</v>
      </c>
      <c r="L33" s="33">
        <f t="shared" si="6"/>
        <v>0</v>
      </c>
      <c r="M33" s="42">
        <f t="shared" si="4"/>
        <v>0</v>
      </c>
      <c r="N33" s="113"/>
      <c r="O33" s="113">
        <f t="shared" si="5"/>
        <v>0</v>
      </c>
      <c r="Q33" s="1"/>
      <c r="R33" s="7"/>
      <c r="S33" s="1"/>
      <c r="T33" s="7"/>
      <c r="U33" s="187"/>
      <c r="V33" s="1"/>
      <c r="W33" s="7"/>
      <c r="X33" s="1"/>
      <c r="Y33" s="7"/>
      <c r="Z33" s="187"/>
      <c r="AA33" s="1"/>
      <c r="AB33" s="7"/>
      <c r="AC33" s="1"/>
      <c r="AD33" s="7"/>
      <c r="AE33" s="187"/>
      <c r="AF33" s="1"/>
      <c r="AG33" s="7"/>
      <c r="AH33" s="187"/>
      <c r="AI33" s="1"/>
      <c r="AJ33" s="7"/>
      <c r="AM33" s="133">
        <f t="shared" si="1"/>
        <v>0</v>
      </c>
      <c r="AO33" s="133">
        <f t="shared" si="2"/>
        <v>0</v>
      </c>
      <c r="AS33" s="158" t="s">
        <v>132</v>
      </c>
      <c r="AT33" s="157">
        <v>3.2677999999999999E-2</v>
      </c>
      <c r="AU33" s="157" t="s">
        <v>131</v>
      </c>
      <c r="AV33" s="157"/>
      <c r="AW33" s="156"/>
      <c r="AX33" s="156"/>
    </row>
    <row r="34" spans="1:50" ht="21.95" customHeight="1">
      <c r="A34" s="177"/>
      <c r="B34" s="54">
        <v>31</v>
      </c>
      <c r="C34" s="3" t="s">
        <v>25</v>
      </c>
      <c r="D34" s="58">
        <v>40</v>
      </c>
      <c r="E34" s="32">
        <v>100</v>
      </c>
      <c r="F34" s="66">
        <f t="shared" si="3"/>
        <v>70</v>
      </c>
      <c r="G34" s="34">
        <v>2</v>
      </c>
      <c r="H34" s="3">
        <v>1</v>
      </c>
      <c r="I34" s="3">
        <v>0</v>
      </c>
      <c r="J34" s="72">
        <v>4</v>
      </c>
      <c r="K34" s="73">
        <v>0</v>
      </c>
      <c r="L34" s="33">
        <f t="shared" si="6"/>
        <v>0</v>
      </c>
      <c r="M34" s="42">
        <f t="shared" si="4"/>
        <v>0</v>
      </c>
      <c r="N34" s="113"/>
      <c r="O34" s="113">
        <f t="shared" si="5"/>
        <v>0</v>
      </c>
      <c r="Q34" s="1"/>
      <c r="R34" s="7"/>
      <c r="S34" s="1"/>
      <c r="T34" s="7"/>
      <c r="U34" s="187"/>
      <c r="V34" s="1"/>
      <c r="W34" s="7"/>
      <c r="X34" s="1"/>
      <c r="Y34" s="7"/>
      <c r="Z34" s="187"/>
      <c r="AA34" s="1"/>
      <c r="AB34" s="7"/>
      <c r="AC34" s="1"/>
      <c r="AD34" s="7"/>
      <c r="AE34" s="187"/>
      <c r="AF34" s="1"/>
      <c r="AG34" s="7"/>
      <c r="AH34" s="187"/>
      <c r="AI34" s="1"/>
      <c r="AJ34" s="7"/>
      <c r="AM34" s="133">
        <f t="shared" si="1"/>
        <v>0</v>
      </c>
      <c r="AO34" s="133">
        <f t="shared" si="2"/>
        <v>0</v>
      </c>
      <c r="AS34" s="158" t="s">
        <v>133</v>
      </c>
      <c r="AT34" s="157">
        <v>1.2848999999999999E-2</v>
      </c>
      <c r="AU34" s="157" t="s">
        <v>131</v>
      </c>
      <c r="AV34" s="157"/>
      <c r="AW34" s="104"/>
      <c r="AX34" s="104"/>
    </row>
    <row r="35" spans="1:50" ht="18" customHeight="1" thickBot="1">
      <c r="A35" s="177"/>
      <c r="B35" s="54">
        <v>32</v>
      </c>
      <c r="C35" s="3" t="s">
        <v>40</v>
      </c>
      <c r="D35" s="58">
        <v>52</v>
      </c>
      <c r="E35" s="32">
        <v>50</v>
      </c>
      <c r="F35" s="68">
        <f t="shared" si="3"/>
        <v>51</v>
      </c>
      <c r="G35" s="34"/>
      <c r="H35" s="3"/>
      <c r="I35" s="3"/>
      <c r="J35" s="72">
        <v>1</v>
      </c>
      <c r="K35" s="73">
        <v>0</v>
      </c>
      <c r="L35" s="33">
        <f t="shared" si="6"/>
        <v>0</v>
      </c>
      <c r="M35" s="42">
        <f t="shared" si="4"/>
        <v>0</v>
      </c>
      <c r="N35" s="113"/>
      <c r="O35" s="113">
        <f t="shared" si="5"/>
        <v>0</v>
      </c>
      <c r="Q35" s="1"/>
      <c r="R35" s="7"/>
      <c r="S35" s="1"/>
      <c r="T35" s="7"/>
      <c r="U35" s="187"/>
      <c r="V35" s="1"/>
      <c r="W35" s="7"/>
      <c r="X35" s="1"/>
      <c r="Y35" s="7"/>
      <c r="Z35" s="187"/>
      <c r="AA35" s="1"/>
      <c r="AB35" s="7"/>
      <c r="AC35" s="1"/>
      <c r="AD35" s="7"/>
      <c r="AE35" s="187"/>
      <c r="AF35" s="1"/>
      <c r="AG35" s="7"/>
      <c r="AH35" s="187"/>
      <c r="AI35" s="1"/>
      <c r="AJ35" s="7"/>
      <c r="AM35" s="133">
        <f t="shared" si="1"/>
        <v>0</v>
      </c>
      <c r="AO35" s="133">
        <f t="shared" si="2"/>
        <v>0</v>
      </c>
    </row>
    <row r="36" spans="1:50" ht="15" hidden="1" customHeight="1">
      <c r="A36" s="177"/>
      <c r="B36" s="54">
        <v>33</v>
      </c>
      <c r="C36" s="3"/>
      <c r="D36" s="31"/>
      <c r="E36" s="92"/>
      <c r="F36" s="67">
        <f t="shared" si="3"/>
        <v>0</v>
      </c>
      <c r="G36" s="34"/>
      <c r="H36" s="3"/>
      <c r="I36" s="3"/>
      <c r="J36" s="31"/>
      <c r="K36" s="32"/>
      <c r="L36" s="32">
        <f t="shared" si="6"/>
        <v>0</v>
      </c>
      <c r="M36" s="42">
        <f t="shared" si="4"/>
        <v>0</v>
      </c>
      <c r="N36" s="113"/>
      <c r="O36" s="113"/>
      <c r="Q36" s="1"/>
      <c r="R36" s="7"/>
      <c r="S36" s="1"/>
      <c r="T36" s="7"/>
      <c r="U36" s="187"/>
      <c r="V36" s="1"/>
      <c r="W36" s="7"/>
      <c r="X36" s="1"/>
      <c r="Y36" s="7"/>
      <c r="Z36" s="187"/>
      <c r="AA36" s="1"/>
      <c r="AB36" s="7"/>
      <c r="AC36" s="1"/>
      <c r="AD36" s="7"/>
      <c r="AE36" s="187"/>
      <c r="AF36" s="1"/>
      <c r="AG36" s="7"/>
      <c r="AH36" s="187"/>
      <c r="AI36" s="1"/>
      <c r="AJ36" s="7"/>
    </row>
    <row r="37" spans="1:50" ht="15" hidden="1" customHeight="1">
      <c r="A37" s="177"/>
      <c r="B37" s="54">
        <v>34</v>
      </c>
      <c r="C37" s="3"/>
      <c r="D37" s="35"/>
      <c r="E37" s="34"/>
      <c r="F37" s="66">
        <f t="shared" si="3"/>
        <v>0</v>
      </c>
      <c r="G37" s="34"/>
      <c r="H37" s="3"/>
      <c r="I37" s="3"/>
      <c r="J37" s="31"/>
      <c r="K37" s="32"/>
      <c r="L37" s="32">
        <f t="shared" si="6"/>
        <v>0</v>
      </c>
      <c r="M37" s="42">
        <f t="shared" si="4"/>
        <v>0</v>
      </c>
      <c r="N37" s="113"/>
      <c r="O37" s="113"/>
      <c r="Q37" s="1"/>
      <c r="R37" s="7"/>
      <c r="S37" s="1"/>
      <c r="T37" s="7"/>
      <c r="U37" s="187"/>
      <c r="V37" s="1"/>
      <c r="W37" s="7"/>
      <c r="X37" s="1"/>
      <c r="Y37" s="7"/>
      <c r="Z37" s="187"/>
      <c r="AA37" s="1"/>
      <c r="AB37" s="7"/>
      <c r="AC37" s="1"/>
      <c r="AD37" s="7"/>
      <c r="AE37" s="187"/>
      <c r="AF37" s="1"/>
      <c r="AG37" s="7"/>
      <c r="AH37" s="187"/>
      <c r="AI37" s="1"/>
      <c r="AJ37" s="7"/>
    </row>
    <row r="38" spans="1:50" ht="15" hidden="1" customHeight="1">
      <c r="A38" s="177"/>
      <c r="B38" s="54">
        <v>35</v>
      </c>
      <c r="C38" s="3"/>
      <c r="D38" s="35"/>
      <c r="E38" s="34"/>
      <c r="F38" s="66">
        <f t="shared" si="3"/>
        <v>0</v>
      </c>
      <c r="G38" s="34"/>
      <c r="H38" s="3"/>
      <c r="I38" s="3"/>
      <c r="J38" s="31"/>
      <c r="K38" s="32"/>
      <c r="L38" s="32">
        <f t="shared" si="6"/>
        <v>0</v>
      </c>
      <c r="M38" s="42">
        <f t="shared" si="4"/>
        <v>0</v>
      </c>
      <c r="N38" s="113"/>
      <c r="O38" s="113"/>
      <c r="Q38" s="1"/>
      <c r="R38" s="7"/>
      <c r="S38" s="1"/>
      <c r="T38" s="7"/>
      <c r="U38" s="187"/>
      <c r="V38" s="1"/>
      <c r="W38" s="7"/>
      <c r="X38" s="1"/>
      <c r="Y38" s="7"/>
      <c r="Z38" s="187"/>
      <c r="AA38" s="1"/>
      <c r="AB38" s="7"/>
      <c r="AC38" s="1"/>
      <c r="AD38" s="7"/>
      <c r="AE38" s="187"/>
      <c r="AF38" s="1"/>
      <c r="AG38" s="7"/>
      <c r="AH38" s="187"/>
      <c r="AI38" s="1"/>
      <c r="AJ38" s="7"/>
    </row>
    <row r="39" spans="1:50" ht="15" hidden="1" customHeight="1">
      <c r="A39" s="177"/>
      <c r="B39" s="54">
        <v>36</v>
      </c>
      <c r="C39" s="3"/>
      <c r="D39" s="35"/>
      <c r="E39" s="34"/>
      <c r="F39" s="66">
        <f t="shared" si="3"/>
        <v>0</v>
      </c>
      <c r="G39" s="34"/>
      <c r="H39" s="3"/>
      <c r="I39" s="3"/>
      <c r="J39" s="31"/>
      <c r="K39" s="32"/>
      <c r="L39" s="32">
        <f t="shared" si="6"/>
        <v>0</v>
      </c>
      <c r="M39" s="42">
        <f t="shared" si="4"/>
        <v>0</v>
      </c>
      <c r="N39" s="113"/>
      <c r="O39" s="113"/>
      <c r="Q39" s="1"/>
      <c r="R39" s="7"/>
      <c r="S39" s="1"/>
      <c r="T39" s="7"/>
      <c r="U39" s="187"/>
      <c r="V39" s="1"/>
      <c r="W39" s="7"/>
      <c r="X39" s="1"/>
      <c r="Y39" s="7"/>
      <c r="Z39" s="187"/>
      <c r="AA39" s="1"/>
      <c r="AB39" s="7"/>
      <c r="AC39" s="1"/>
      <c r="AD39" s="7"/>
      <c r="AE39" s="187"/>
      <c r="AF39" s="1"/>
      <c r="AG39" s="7"/>
      <c r="AH39" s="187"/>
      <c r="AI39" s="1"/>
      <c r="AJ39" s="7"/>
    </row>
    <row r="40" spans="1:50" ht="15" hidden="1" customHeight="1">
      <c r="A40" s="177"/>
      <c r="B40" s="54">
        <v>37</v>
      </c>
      <c r="C40" s="3"/>
      <c r="D40" s="35"/>
      <c r="E40" s="34"/>
      <c r="F40" s="66">
        <f t="shared" si="3"/>
        <v>0</v>
      </c>
      <c r="G40" s="34"/>
      <c r="H40" s="3"/>
      <c r="I40" s="3"/>
      <c r="J40" s="31"/>
      <c r="K40" s="32"/>
      <c r="L40" s="32">
        <f t="shared" si="6"/>
        <v>0</v>
      </c>
      <c r="M40" s="42">
        <f t="shared" si="4"/>
        <v>0</v>
      </c>
      <c r="N40" s="113"/>
      <c r="O40" s="113"/>
      <c r="Q40" s="1"/>
      <c r="R40" s="7"/>
      <c r="S40" s="1"/>
      <c r="T40" s="7"/>
      <c r="U40" s="187"/>
      <c r="V40" s="1"/>
      <c r="W40" s="7"/>
      <c r="X40" s="1"/>
      <c r="Y40" s="7"/>
      <c r="Z40" s="187"/>
      <c r="AA40" s="1"/>
      <c r="AB40" s="7"/>
      <c r="AC40" s="1"/>
      <c r="AD40" s="7"/>
      <c r="AE40" s="187"/>
      <c r="AF40" s="1"/>
      <c r="AG40" s="7"/>
      <c r="AH40" s="187"/>
      <c r="AI40" s="1"/>
      <c r="AJ40" s="7"/>
    </row>
    <row r="41" spans="1:50" ht="15" hidden="1" customHeight="1">
      <c r="A41" s="177"/>
      <c r="B41" s="54">
        <v>38</v>
      </c>
      <c r="C41" s="3"/>
      <c r="D41" s="35"/>
      <c r="E41" s="34"/>
      <c r="F41" s="66">
        <f t="shared" si="3"/>
        <v>0</v>
      </c>
      <c r="G41" s="34"/>
      <c r="H41" s="3"/>
      <c r="I41" s="3"/>
      <c r="J41" s="31"/>
      <c r="K41" s="32"/>
      <c r="L41" s="32">
        <f t="shared" si="6"/>
        <v>0</v>
      </c>
      <c r="M41" s="42">
        <f t="shared" si="4"/>
        <v>0</v>
      </c>
      <c r="N41" s="113"/>
      <c r="O41" s="113"/>
      <c r="Q41" s="1"/>
      <c r="R41" s="7"/>
      <c r="S41" s="1"/>
      <c r="T41" s="7"/>
      <c r="U41" s="187"/>
      <c r="V41" s="1"/>
      <c r="W41" s="7"/>
      <c r="X41" s="1"/>
      <c r="Y41" s="7"/>
      <c r="Z41" s="187"/>
      <c r="AA41" s="1"/>
      <c r="AB41" s="7"/>
      <c r="AC41" s="1"/>
      <c r="AD41" s="7"/>
      <c r="AE41" s="187"/>
      <c r="AF41" s="1"/>
      <c r="AG41" s="7"/>
      <c r="AH41" s="187"/>
      <c r="AI41" s="1"/>
      <c r="AJ41" s="7"/>
    </row>
    <row r="42" spans="1:50" ht="15" hidden="1" customHeight="1">
      <c r="A42" s="177"/>
      <c r="B42" s="54">
        <v>39</v>
      </c>
      <c r="C42" s="3"/>
      <c r="D42" s="35"/>
      <c r="E42" s="34"/>
      <c r="F42" s="66">
        <f t="shared" si="3"/>
        <v>0</v>
      </c>
      <c r="G42" s="34"/>
      <c r="H42" s="3"/>
      <c r="I42" s="3"/>
      <c r="J42" s="31"/>
      <c r="K42" s="32"/>
      <c r="L42" s="32">
        <f t="shared" si="6"/>
        <v>0</v>
      </c>
      <c r="M42" s="42">
        <f t="shared" si="4"/>
        <v>0</v>
      </c>
      <c r="N42" s="113"/>
      <c r="O42" s="113"/>
      <c r="Q42" s="1"/>
      <c r="R42" s="7"/>
      <c r="S42" s="1"/>
      <c r="T42" s="7"/>
      <c r="U42" s="187"/>
      <c r="V42" s="1"/>
      <c r="W42" s="7"/>
      <c r="X42" s="1"/>
      <c r="Y42" s="7"/>
      <c r="Z42" s="187"/>
      <c r="AA42" s="1"/>
      <c r="AB42" s="7"/>
      <c r="AC42" s="1"/>
      <c r="AD42" s="7"/>
      <c r="AE42" s="187"/>
      <c r="AF42" s="1"/>
      <c r="AG42" s="7"/>
      <c r="AH42" s="187"/>
      <c r="AI42" s="1"/>
      <c r="AJ42" s="7"/>
    </row>
    <row r="43" spans="1:50" ht="15" hidden="1" customHeight="1">
      <c r="A43" s="177"/>
      <c r="B43" s="54">
        <v>40</v>
      </c>
      <c r="C43" s="3"/>
      <c r="D43" s="35"/>
      <c r="E43" s="34"/>
      <c r="F43" s="66">
        <f t="shared" si="3"/>
        <v>0</v>
      </c>
      <c r="G43" s="34"/>
      <c r="H43" s="3"/>
      <c r="I43" s="3"/>
      <c r="J43" s="31"/>
      <c r="K43" s="32"/>
      <c r="L43" s="32">
        <f t="shared" si="6"/>
        <v>0</v>
      </c>
      <c r="M43" s="42">
        <f t="shared" si="4"/>
        <v>0</v>
      </c>
      <c r="N43" s="113"/>
      <c r="O43" s="113"/>
      <c r="Q43" s="1"/>
      <c r="R43" s="7"/>
      <c r="S43" s="1"/>
      <c r="T43" s="7"/>
      <c r="U43" s="187"/>
      <c r="V43" s="1"/>
      <c r="W43" s="7"/>
      <c r="X43" s="1"/>
      <c r="Y43" s="7"/>
      <c r="Z43" s="187"/>
      <c r="AA43" s="1"/>
      <c r="AB43" s="7"/>
      <c r="AC43" s="1"/>
      <c r="AD43" s="7"/>
      <c r="AE43" s="187"/>
      <c r="AF43" s="1"/>
      <c r="AG43" s="7"/>
      <c r="AH43" s="187"/>
      <c r="AI43" s="1"/>
      <c r="AJ43" s="7"/>
    </row>
    <row r="44" spans="1:50" ht="15" hidden="1" customHeight="1">
      <c r="A44" s="177"/>
      <c r="B44" s="54">
        <v>41</v>
      </c>
      <c r="C44" s="3"/>
      <c r="D44" s="35"/>
      <c r="E44" s="34"/>
      <c r="F44" s="66">
        <f t="shared" si="3"/>
        <v>0</v>
      </c>
      <c r="G44" s="34"/>
      <c r="H44" s="3"/>
      <c r="I44" s="3"/>
      <c r="J44" s="31"/>
      <c r="K44" s="32"/>
      <c r="L44" s="32">
        <f t="shared" si="6"/>
        <v>0</v>
      </c>
      <c r="M44" s="42">
        <f t="shared" si="4"/>
        <v>0</v>
      </c>
      <c r="N44" s="113"/>
      <c r="O44" s="113"/>
      <c r="Q44" s="1"/>
      <c r="R44" s="7"/>
      <c r="S44" s="1"/>
      <c r="T44" s="7"/>
      <c r="U44" s="187"/>
      <c r="V44" s="1"/>
      <c r="W44" s="7"/>
      <c r="X44" s="1"/>
      <c r="Y44" s="7"/>
      <c r="Z44" s="187"/>
      <c r="AA44" s="1"/>
      <c r="AB44" s="7"/>
      <c r="AC44" s="1"/>
      <c r="AD44" s="7"/>
      <c r="AE44" s="187"/>
      <c r="AF44" s="1"/>
      <c r="AG44" s="7"/>
      <c r="AH44" s="187"/>
      <c r="AI44" s="1"/>
      <c r="AJ44" s="7"/>
    </row>
    <row r="45" spans="1:50" ht="15" hidden="1" customHeight="1">
      <c r="A45" s="177"/>
      <c r="B45" s="54">
        <v>42</v>
      </c>
      <c r="C45" s="3"/>
      <c r="D45" s="35"/>
      <c r="E45" s="34"/>
      <c r="F45" s="66">
        <f t="shared" si="3"/>
        <v>0</v>
      </c>
      <c r="G45" s="34"/>
      <c r="H45" s="3"/>
      <c r="I45" s="3"/>
      <c r="J45" s="31"/>
      <c r="K45" s="32"/>
      <c r="L45" s="32">
        <f t="shared" si="6"/>
        <v>0</v>
      </c>
      <c r="M45" s="42">
        <f t="shared" si="4"/>
        <v>0</v>
      </c>
      <c r="N45" s="113"/>
      <c r="O45" s="113"/>
      <c r="Q45" s="1"/>
      <c r="R45" s="7"/>
      <c r="S45" s="1"/>
      <c r="T45" s="7"/>
      <c r="U45" s="187"/>
      <c r="V45" s="1"/>
      <c r="W45" s="7"/>
      <c r="X45" s="1"/>
      <c r="Y45" s="7"/>
      <c r="Z45" s="187"/>
      <c r="AA45" s="1"/>
      <c r="AB45" s="7"/>
      <c r="AC45" s="1"/>
      <c r="AD45" s="7"/>
      <c r="AE45" s="187"/>
      <c r="AF45" s="1"/>
      <c r="AG45" s="7"/>
      <c r="AH45" s="187"/>
      <c r="AI45" s="1"/>
      <c r="AJ45" s="7"/>
    </row>
    <row r="46" spans="1:50" ht="15" hidden="1" customHeight="1">
      <c r="A46" s="177"/>
      <c r="B46" s="54">
        <v>43</v>
      </c>
      <c r="C46" s="3"/>
      <c r="D46" s="35"/>
      <c r="E46" s="34"/>
      <c r="F46" s="66">
        <f t="shared" si="3"/>
        <v>0</v>
      </c>
      <c r="G46" s="34"/>
      <c r="H46" s="3"/>
      <c r="I46" s="3"/>
      <c r="J46" s="31"/>
      <c r="K46" s="32"/>
      <c r="L46" s="32">
        <f t="shared" si="6"/>
        <v>0</v>
      </c>
      <c r="M46" s="42">
        <f t="shared" si="4"/>
        <v>0</v>
      </c>
      <c r="N46" s="113"/>
      <c r="O46" s="113"/>
      <c r="Q46" s="1"/>
      <c r="R46" s="7"/>
      <c r="S46" s="1"/>
      <c r="T46" s="7"/>
      <c r="U46" s="187"/>
      <c r="V46" s="1"/>
      <c r="W46" s="7"/>
      <c r="X46" s="1"/>
      <c r="Y46" s="7"/>
      <c r="Z46" s="187"/>
      <c r="AA46" s="1"/>
      <c r="AB46" s="7"/>
      <c r="AC46" s="1"/>
      <c r="AD46" s="7"/>
      <c r="AE46" s="187"/>
      <c r="AF46" s="1"/>
      <c r="AG46" s="7"/>
      <c r="AH46" s="187"/>
      <c r="AI46" s="1"/>
      <c r="AJ46" s="7"/>
    </row>
    <row r="47" spans="1:50" ht="15" hidden="1" customHeight="1">
      <c r="A47" s="177"/>
      <c r="B47" s="54">
        <v>44</v>
      </c>
      <c r="C47" s="3"/>
      <c r="D47" s="35"/>
      <c r="E47" s="34"/>
      <c r="F47" s="66">
        <f t="shared" si="3"/>
        <v>0</v>
      </c>
      <c r="G47" s="34"/>
      <c r="H47" s="3"/>
      <c r="I47" s="3"/>
      <c r="J47" s="31"/>
      <c r="K47" s="32"/>
      <c r="L47" s="32">
        <f t="shared" si="6"/>
        <v>0</v>
      </c>
      <c r="M47" s="42">
        <f t="shared" si="4"/>
        <v>0</v>
      </c>
      <c r="N47" s="113"/>
      <c r="O47" s="113"/>
      <c r="Q47" s="1"/>
      <c r="R47" s="7"/>
      <c r="S47" s="1"/>
      <c r="T47" s="7"/>
      <c r="U47" s="187"/>
      <c r="V47" s="1"/>
      <c r="W47" s="7"/>
      <c r="X47" s="1"/>
      <c r="Y47" s="7"/>
      <c r="Z47" s="187"/>
      <c r="AA47" s="1"/>
      <c r="AB47" s="7"/>
      <c r="AC47" s="1"/>
      <c r="AD47" s="7"/>
      <c r="AE47" s="187"/>
      <c r="AF47" s="1"/>
      <c r="AG47" s="7"/>
      <c r="AH47" s="187"/>
      <c r="AI47" s="1"/>
      <c r="AJ47" s="7"/>
    </row>
    <row r="48" spans="1:50" ht="15" hidden="1" customHeight="1">
      <c r="A48" s="177"/>
      <c r="B48" s="54">
        <v>45</v>
      </c>
      <c r="C48" s="3"/>
      <c r="D48" s="35"/>
      <c r="E48" s="34"/>
      <c r="F48" s="66">
        <f t="shared" si="3"/>
        <v>0</v>
      </c>
      <c r="G48" s="34"/>
      <c r="H48" s="3"/>
      <c r="I48" s="3"/>
      <c r="J48" s="31"/>
      <c r="K48" s="32"/>
      <c r="L48" s="32">
        <f t="shared" si="6"/>
        <v>0</v>
      </c>
      <c r="M48" s="42">
        <f t="shared" si="4"/>
        <v>0</v>
      </c>
      <c r="N48" s="113"/>
      <c r="O48" s="113"/>
      <c r="Q48" s="1"/>
      <c r="R48" s="7"/>
      <c r="S48" s="1"/>
      <c r="T48" s="7"/>
      <c r="U48" s="187"/>
      <c r="V48" s="1"/>
      <c r="W48" s="7"/>
      <c r="X48" s="1"/>
      <c r="Y48" s="7"/>
      <c r="Z48" s="187"/>
      <c r="AA48" s="1"/>
      <c r="AB48" s="7"/>
      <c r="AC48" s="1"/>
      <c r="AD48" s="7"/>
      <c r="AE48" s="187"/>
      <c r="AF48" s="1"/>
      <c r="AG48" s="7"/>
      <c r="AH48" s="187"/>
      <c r="AI48" s="1"/>
      <c r="AJ48" s="7"/>
    </row>
    <row r="49" spans="1:48" ht="15" hidden="1" customHeight="1">
      <c r="A49" s="177"/>
      <c r="B49" s="54">
        <v>46</v>
      </c>
      <c r="C49" s="3"/>
      <c r="D49" s="35"/>
      <c r="E49" s="34"/>
      <c r="F49" s="66">
        <f t="shared" si="3"/>
        <v>0</v>
      </c>
      <c r="G49" s="34"/>
      <c r="H49" s="3"/>
      <c r="I49" s="3"/>
      <c r="J49" s="31"/>
      <c r="K49" s="32"/>
      <c r="L49" s="32">
        <f t="shared" si="6"/>
        <v>0</v>
      </c>
      <c r="M49" s="42">
        <f t="shared" si="4"/>
        <v>0</v>
      </c>
      <c r="N49" s="113"/>
      <c r="O49" s="113"/>
      <c r="Q49" s="1"/>
      <c r="R49" s="7"/>
      <c r="S49" s="1"/>
      <c r="T49" s="7"/>
      <c r="U49" s="187"/>
      <c r="V49" s="1"/>
      <c r="W49" s="7"/>
      <c r="X49" s="1"/>
      <c r="Y49" s="7"/>
      <c r="Z49" s="187"/>
      <c r="AA49" s="1"/>
      <c r="AB49" s="7"/>
      <c r="AC49" s="1"/>
      <c r="AD49" s="7"/>
      <c r="AE49" s="187"/>
      <c r="AF49" s="1"/>
      <c r="AG49" s="7"/>
      <c r="AH49" s="187"/>
      <c r="AI49" s="1"/>
      <c r="AJ49" s="7"/>
    </row>
    <row r="50" spans="1:48" ht="15" hidden="1" customHeight="1">
      <c r="A50" s="177"/>
      <c r="B50" s="54">
        <v>47</v>
      </c>
      <c r="C50" s="3"/>
      <c r="D50" s="35"/>
      <c r="E50" s="34"/>
      <c r="F50" s="66">
        <f t="shared" si="3"/>
        <v>0</v>
      </c>
      <c r="G50" s="34"/>
      <c r="H50" s="3"/>
      <c r="I50" s="3"/>
      <c r="J50" s="31"/>
      <c r="K50" s="32"/>
      <c r="L50" s="32">
        <f t="shared" si="6"/>
        <v>0</v>
      </c>
      <c r="M50" s="42">
        <f t="shared" si="4"/>
        <v>0</v>
      </c>
      <c r="N50" s="113"/>
      <c r="O50" s="113"/>
      <c r="Q50" s="1"/>
      <c r="R50" s="7"/>
      <c r="S50" s="1"/>
      <c r="T50" s="7"/>
      <c r="U50" s="187"/>
      <c r="V50" s="1"/>
      <c r="W50" s="7"/>
      <c r="X50" s="1"/>
      <c r="Y50" s="7"/>
      <c r="Z50" s="187"/>
      <c r="AA50" s="1"/>
      <c r="AB50" s="7"/>
      <c r="AC50" s="1"/>
      <c r="AD50" s="7"/>
      <c r="AE50" s="187"/>
      <c r="AF50" s="1"/>
      <c r="AG50" s="7"/>
      <c r="AH50" s="187"/>
      <c r="AI50" s="1"/>
      <c r="AJ50" s="7"/>
    </row>
    <row r="51" spans="1:48" ht="15" hidden="1" customHeight="1">
      <c r="A51" s="177"/>
      <c r="B51" s="54">
        <v>48</v>
      </c>
      <c r="C51" s="3"/>
      <c r="D51" s="35"/>
      <c r="E51" s="34"/>
      <c r="F51" s="66">
        <f t="shared" si="3"/>
        <v>0</v>
      </c>
      <c r="G51" s="34"/>
      <c r="H51" s="3"/>
      <c r="I51" s="3"/>
      <c r="J51" s="31"/>
      <c r="K51" s="32"/>
      <c r="L51" s="32">
        <f t="shared" si="6"/>
        <v>0</v>
      </c>
      <c r="M51" s="42">
        <f t="shared" si="4"/>
        <v>0</v>
      </c>
      <c r="N51" s="113"/>
      <c r="O51" s="113"/>
      <c r="Q51" s="1"/>
      <c r="R51" s="7"/>
      <c r="S51" s="1"/>
      <c r="T51" s="7"/>
      <c r="U51" s="187"/>
      <c r="V51" s="1"/>
      <c r="W51" s="7"/>
      <c r="X51" s="1"/>
      <c r="Y51" s="7"/>
      <c r="Z51" s="187"/>
      <c r="AA51" s="1"/>
      <c r="AB51" s="7"/>
      <c r="AC51" s="1"/>
      <c r="AD51" s="7"/>
      <c r="AE51" s="187"/>
      <c r="AF51" s="1"/>
      <c r="AG51" s="7"/>
      <c r="AH51" s="187"/>
      <c r="AI51" s="1"/>
      <c r="AJ51" s="7"/>
    </row>
    <row r="52" spans="1:48" ht="15" hidden="1" customHeight="1" thickBot="1">
      <c r="A52" s="178"/>
      <c r="B52" s="54">
        <v>49</v>
      </c>
      <c r="C52" s="3"/>
      <c r="D52" s="37"/>
      <c r="E52" s="62"/>
      <c r="F52" s="66">
        <f t="shared" si="3"/>
        <v>0</v>
      </c>
      <c r="G52" s="34"/>
      <c r="H52" s="3"/>
      <c r="I52" s="3"/>
      <c r="J52" s="48"/>
      <c r="K52" s="49"/>
      <c r="L52" s="49">
        <f t="shared" si="6"/>
        <v>0</v>
      </c>
      <c r="M52" s="50">
        <f t="shared" si="4"/>
        <v>0</v>
      </c>
      <c r="N52" s="113"/>
      <c r="O52" s="113"/>
      <c r="Q52" s="4"/>
      <c r="R52" s="26"/>
      <c r="S52" s="4"/>
      <c r="T52" s="26"/>
      <c r="U52" s="187"/>
      <c r="V52" s="4"/>
      <c r="W52" s="26"/>
      <c r="X52" s="4"/>
      <c r="Y52" s="26"/>
      <c r="Z52" s="187"/>
      <c r="AA52" s="4"/>
      <c r="AB52" s="26"/>
      <c r="AC52" s="4"/>
      <c r="AD52" s="26"/>
      <c r="AE52" s="187"/>
      <c r="AF52" s="4"/>
      <c r="AG52" s="26"/>
      <c r="AH52" s="187"/>
      <c r="AI52" s="4"/>
      <c r="AJ52" s="26"/>
    </row>
    <row r="53" spans="1:48" ht="24" customHeight="1" thickBot="1">
      <c r="A53" s="55"/>
      <c r="B53" s="197"/>
      <c r="C53" s="198"/>
      <c r="D53" s="198"/>
      <c r="E53" s="198"/>
      <c r="F53" s="198"/>
      <c r="G53" s="198"/>
      <c r="H53" s="198"/>
      <c r="I53" s="198"/>
      <c r="J53" s="193"/>
      <c r="K53" s="193"/>
      <c r="L53" s="193"/>
      <c r="M53" s="193"/>
      <c r="N53" s="94"/>
      <c r="O53" s="94"/>
      <c r="Q53" s="27">
        <f>SUM(Q4:Q52)</f>
        <v>1</v>
      </c>
      <c r="R53" s="29">
        <f t="shared" ref="R53:T53" si="7">SUM(R4:R52)</f>
        <v>0</v>
      </c>
      <c r="S53" s="27">
        <f t="shared" si="7"/>
        <v>23</v>
      </c>
      <c r="T53" s="28">
        <f t="shared" si="7"/>
        <v>5</v>
      </c>
      <c r="U53" s="187"/>
      <c r="V53" s="27">
        <f>SUM(V4:V52)</f>
        <v>5</v>
      </c>
      <c r="W53" s="29">
        <f t="shared" ref="W53:Y53" si="8">SUM(W4:W52)</f>
        <v>0</v>
      </c>
      <c r="X53" s="27">
        <f t="shared" si="8"/>
        <v>2</v>
      </c>
      <c r="Y53" s="28">
        <f t="shared" si="8"/>
        <v>0</v>
      </c>
      <c r="Z53" s="187"/>
      <c r="AA53" s="27">
        <f>SUM(AA4:AA52)</f>
        <v>10</v>
      </c>
      <c r="AB53" s="29">
        <f t="shared" ref="AB53:AD53" si="9">SUM(AB4:AB52)</f>
        <v>1</v>
      </c>
      <c r="AC53" s="27">
        <f t="shared" si="9"/>
        <v>5</v>
      </c>
      <c r="AD53" s="28">
        <f t="shared" si="9"/>
        <v>0</v>
      </c>
      <c r="AE53" s="187"/>
      <c r="AF53" s="27">
        <f>SUM(AF4:AF52)</f>
        <v>5</v>
      </c>
      <c r="AG53" s="28">
        <f>SUM(AG4:AG52)</f>
        <v>1</v>
      </c>
      <c r="AH53" s="187"/>
      <c r="AI53" s="27">
        <f>SUM(AI4:AI52)</f>
        <v>4</v>
      </c>
      <c r="AJ53" s="28">
        <f>SUM(AJ4:AJ52)</f>
        <v>1</v>
      </c>
    </row>
    <row r="54" spans="1:48" ht="24.95" hidden="1" customHeight="1" thickBot="1">
      <c r="A54" s="97"/>
      <c r="B54" s="199"/>
      <c r="C54" s="199"/>
      <c r="D54" s="199"/>
      <c r="E54" s="199"/>
      <c r="F54" s="199"/>
      <c r="G54" s="199"/>
      <c r="H54" s="144">
        <v>70</v>
      </c>
      <c r="I54" s="144">
        <v>80</v>
      </c>
      <c r="J54" s="142">
        <f>AVERAGEIFS(J4:J35, F4:F35, "&lt;"&amp;I54, F4:F35, "&gt;="&amp;H54)</f>
        <v>8</v>
      </c>
      <c r="K54" s="101">
        <f>AVERAGEIFS(K4:K35, F4:F35, "&lt;"&amp;I54, F4:F35, "&gt;="&amp;H54)</f>
        <v>2.2999999999999998</v>
      </c>
      <c r="L54" s="101">
        <f>AVERAGEIFS(L4:L35, F4:F35, "&lt;"&amp;I54, F4:F35, "&gt;="&amp;H54)</f>
        <v>2.2999999999999998</v>
      </c>
      <c r="M54" s="102">
        <f>AVERAGEIFS(M4:M35, F4:F35, "&lt;"&amp;I54, F4:F35, "&gt;="&amp;H54)</f>
        <v>0.3</v>
      </c>
      <c r="N54" s="117"/>
      <c r="O54" s="117"/>
      <c r="Q54" s="179"/>
      <c r="R54" s="180"/>
      <c r="S54" s="180"/>
      <c r="T54" s="181"/>
      <c r="U54" s="191"/>
      <c r="V54" s="179"/>
      <c r="W54" s="180"/>
      <c r="X54" s="180"/>
      <c r="Y54" s="181"/>
      <c r="Z54" s="191"/>
      <c r="AA54" s="179"/>
      <c r="AB54" s="180"/>
      <c r="AC54" s="180"/>
      <c r="AD54" s="181"/>
      <c r="AE54" s="191"/>
      <c r="AF54" s="179"/>
      <c r="AG54" s="180"/>
      <c r="AH54" s="191"/>
      <c r="AI54" s="179"/>
      <c r="AJ54" s="181"/>
      <c r="AS54" s="5"/>
    </row>
    <row r="55" spans="1:48" s="5" customFormat="1" ht="24.95" hidden="1" customHeight="1">
      <c r="A55" s="56"/>
      <c r="B55" s="199"/>
      <c r="C55" s="199"/>
      <c r="D55" s="199"/>
      <c r="E55" s="199"/>
      <c r="F55" s="199"/>
      <c r="G55" s="199"/>
      <c r="H55" s="145"/>
      <c r="I55" s="144">
        <v>60</v>
      </c>
      <c r="J55" s="143">
        <f>AVERAGEIF(F4:F35,"&gt;"&amp;I55,J4:J35)</f>
        <v>8.3181818181818183</v>
      </c>
      <c r="K55" s="32">
        <f>AVERAGEIF(F4:F35,"&gt;"&amp;I55,K4:K35)</f>
        <v>2.1818181818181817</v>
      </c>
      <c r="L55" s="41">
        <f>AVERAGEIF(F4:F35,"&gt;"&amp;I55,L4:L35)</f>
        <v>2.1818181818181817</v>
      </c>
      <c r="M55" s="42">
        <f>AVERAGEIF(F4:F35,"&gt;"&amp;I55,M4:M35)</f>
        <v>0.31818181818181818</v>
      </c>
      <c r="N55" s="113"/>
      <c r="O55" s="113"/>
      <c r="P55" s="104"/>
      <c r="Q55" s="51"/>
      <c r="R55" s="51"/>
      <c r="S55" s="51"/>
      <c r="T55" s="51"/>
      <c r="U55" s="52"/>
      <c r="V55" s="51"/>
      <c r="W55" s="51"/>
      <c r="X55" s="51"/>
      <c r="Y55" s="51"/>
      <c r="Z55" s="52"/>
      <c r="AA55" s="51"/>
      <c r="AB55" s="51"/>
      <c r="AC55" s="51"/>
      <c r="AD55" s="51"/>
      <c r="AE55" s="52"/>
      <c r="AF55" s="51"/>
      <c r="AG55" s="51"/>
      <c r="AH55" s="52"/>
      <c r="AI55" s="51"/>
      <c r="AJ55" s="51"/>
      <c r="AS55"/>
    </row>
    <row r="56" spans="1:48" ht="24.95" customHeight="1">
      <c r="A56" s="56"/>
      <c r="B56" s="199"/>
      <c r="C56" s="199"/>
      <c r="D56" s="199"/>
      <c r="E56" s="199"/>
      <c r="F56" s="199"/>
      <c r="G56" s="199"/>
      <c r="H56" s="145"/>
      <c r="I56" s="144">
        <v>75</v>
      </c>
      <c r="J56" s="143">
        <f>AVERAGEIF(F4:F35,"&gt;"&amp;I56,J4:J35)</f>
        <v>8.615384615384615</v>
      </c>
      <c r="K56" s="32">
        <f>AVERAGEIF(F4:F35,"&gt;"&amp;I56,K4:K35)</f>
        <v>2.3846153846153846</v>
      </c>
      <c r="L56" s="32">
        <f>AVERAGEIF(F4:F35,"&gt;"&amp;I56,L4:L35)</f>
        <v>2.3846153846153846</v>
      </c>
      <c r="M56" s="42">
        <f>AVERAGEIF(F4:F35,"&gt;"&amp;I56,M4:M35)</f>
        <v>0.53846153846153844</v>
      </c>
      <c r="N56" s="113"/>
      <c r="O56" s="113"/>
      <c r="Q56" s="51"/>
      <c r="R56" s="51"/>
      <c r="S56" s="51"/>
      <c r="T56" s="51"/>
      <c r="U56" s="52"/>
      <c r="V56" s="51"/>
      <c r="W56" s="51"/>
      <c r="X56" s="51"/>
      <c r="Y56" s="51"/>
      <c r="Z56" s="52"/>
      <c r="AA56" s="51"/>
      <c r="AB56" s="51"/>
      <c r="AC56" s="51"/>
      <c r="AD56" s="51"/>
      <c r="AE56" s="52"/>
      <c r="AF56" s="51"/>
      <c r="AG56" s="51"/>
      <c r="AH56" s="52"/>
      <c r="AI56" s="51"/>
      <c r="AJ56" s="51"/>
      <c r="AR56" s="154" t="s">
        <v>129</v>
      </c>
      <c r="AS56" s="148"/>
      <c r="AU56" s="201" t="s">
        <v>130</v>
      </c>
      <c r="AV56" s="201"/>
    </row>
    <row r="57" spans="1:48" ht="30" customHeight="1" thickBot="1">
      <c r="A57" s="56"/>
      <c r="B57" s="196"/>
      <c r="C57" s="196"/>
      <c r="D57" s="196"/>
      <c r="E57" s="196"/>
      <c r="F57" s="196"/>
      <c r="G57" s="196"/>
      <c r="H57" s="196"/>
      <c r="I57" s="196"/>
      <c r="J57" s="137">
        <f t="shared" ref="J57:K57" si="10">AVERAGE(J4:J35)</f>
        <v>7.40625</v>
      </c>
      <c r="K57" s="45">
        <f t="shared" si="10"/>
        <v>1.71875</v>
      </c>
      <c r="L57" s="45">
        <f>AVERAGE(L4:L35)</f>
        <v>1.71875</v>
      </c>
      <c r="M57" s="46">
        <f>AVERAGE(M4:M35)</f>
        <v>0.25</v>
      </c>
      <c r="N57" s="116"/>
      <c r="O57" s="116"/>
      <c r="Q57" s="51"/>
      <c r="R57" s="51"/>
      <c r="S57" s="51"/>
      <c r="T57" s="51"/>
      <c r="U57" s="52"/>
      <c r="V57" s="51"/>
      <c r="W57" s="51"/>
      <c r="X57" s="51"/>
      <c r="Y57" s="51"/>
      <c r="Z57" s="52"/>
      <c r="AA57" s="51"/>
      <c r="AB57" s="51"/>
      <c r="AC57" s="51"/>
      <c r="AD57" s="51"/>
      <c r="AE57" s="52"/>
      <c r="AF57" s="51"/>
      <c r="AG57" s="51"/>
      <c r="AH57" s="52"/>
      <c r="AI57" s="51"/>
      <c r="AJ57" s="51"/>
      <c r="AL57" s="136" t="s">
        <v>126</v>
      </c>
      <c r="AM57" s="134">
        <f t="shared" ref="AM57:AO57" si="11">AVERAGE(AM4:AM35)</f>
        <v>0.21484375</v>
      </c>
      <c r="AO57" s="134">
        <f t="shared" si="11"/>
        <v>0.23226351351351346</v>
      </c>
      <c r="AR57" s="147" t="s">
        <v>117</v>
      </c>
      <c r="AS57" s="133">
        <f>(AM57-AM118)/(AS59 * SQRT(1/32+1/34))</f>
        <v>-1.8746195504505152</v>
      </c>
      <c r="AU57" s="155">
        <f>(AO57-AO118)/(AU59 * SQRT(1/32+1/34))</f>
        <v>-2.2844989846730348</v>
      </c>
    </row>
    <row r="58" spans="1:48" ht="36.75" customHeight="1">
      <c r="A58" s="90"/>
      <c r="B58" s="141"/>
      <c r="C58" s="141"/>
      <c r="D58" s="141"/>
      <c r="E58" s="141"/>
      <c r="F58" s="141"/>
      <c r="G58" s="141"/>
      <c r="H58" s="141"/>
      <c r="I58" s="141"/>
      <c r="J58" s="106"/>
      <c r="K58" s="106"/>
      <c r="L58" s="106"/>
      <c r="M58" s="106"/>
      <c r="N58" s="118"/>
      <c r="O58" s="118"/>
      <c r="Q58" s="90"/>
      <c r="R58" s="91"/>
      <c r="S58" s="91"/>
      <c r="T58" s="103"/>
      <c r="U58" s="95"/>
      <c r="V58" s="90"/>
      <c r="W58" s="91"/>
      <c r="X58" s="91"/>
      <c r="Y58" s="103"/>
      <c r="Z58" s="95"/>
      <c r="AA58" s="90"/>
      <c r="AB58" s="91"/>
      <c r="AC58" s="91"/>
      <c r="AD58" s="103"/>
      <c r="AE58" s="95"/>
      <c r="AF58" s="90"/>
      <c r="AG58" s="103"/>
      <c r="AH58" s="95"/>
      <c r="AI58" s="90"/>
      <c r="AJ58" s="103"/>
      <c r="AL58" s="136" t="s">
        <v>127</v>
      </c>
      <c r="AM58" s="135">
        <f>_xlfn.STDEV.P(AM4:AM35)</f>
        <v>0.19574171588074296</v>
      </c>
      <c r="AO58" s="135">
        <f>_xlfn.STDEV.P(AO4:AO35)</f>
        <v>0.21161266581701946</v>
      </c>
    </row>
    <row r="59" spans="1:48" ht="59.25" customHeight="1">
      <c r="A59" s="90"/>
      <c r="B59" s="141"/>
      <c r="C59" s="140"/>
      <c r="D59" s="107">
        <f>COUNTIFS(F4:F35, "&lt;"&amp;I54, F4:F35, "&gt;="&amp;H54)</f>
        <v>10</v>
      </c>
      <c r="E59" s="107"/>
      <c r="F59" s="107"/>
      <c r="G59" s="107"/>
      <c r="H59" s="110">
        <f>H54</f>
        <v>70</v>
      </c>
      <c r="I59" s="110">
        <f>I54</f>
        <v>80</v>
      </c>
      <c r="J59" s="109" t="s">
        <v>109</v>
      </c>
      <c r="K59" s="108">
        <f>K57/8</f>
        <v>0.21484375</v>
      </c>
      <c r="L59" s="109" t="s">
        <v>110</v>
      </c>
      <c r="M59" s="108">
        <f>K57/J57</f>
        <v>0.2320675105485232</v>
      </c>
      <c r="N59" s="118"/>
      <c r="O59" s="118"/>
      <c r="Q59" s="90"/>
      <c r="R59" s="91"/>
      <c r="S59" s="91"/>
      <c r="T59" s="103"/>
      <c r="U59" s="95"/>
      <c r="V59" s="90"/>
      <c r="W59" s="91"/>
      <c r="X59" s="91"/>
      <c r="Y59" s="103"/>
      <c r="Z59" s="95"/>
      <c r="AA59" s="90"/>
      <c r="AB59" s="91"/>
      <c r="AC59" s="91"/>
      <c r="AD59" s="103"/>
      <c r="AE59" s="95"/>
      <c r="AF59" s="90"/>
      <c r="AG59" s="103"/>
      <c r="AH59" s="95"/>
      <c r="AI59" s="90"/>
      <c r="AJ59" s="103"/>
      <c r="AR59" s="147" t="s">
        <v>118</v>
      </c>
      <c r="AS59" s="133">
        <f>SQRT( ( (32-1)*AM58^2 + (34-1)*AM119^2 ) / (32+34-2) )</f>
        <v>0.18762115339441959</v>
      </c>
      <c r="AU59" s="133">
        <f>SQRT( ( (32-1)*AO58^2 + (34-1)*AO119^2 ) / (32+34-2) )</f>
        <v>0.21022112019470321</v>
      </c>
    </row>
    <row r="60" spans="1:48" ht="26.25" customHeight="1" thickBot="1">
      <c r="A60" s="90"/>
      <c r="B60" s="40"/>
      <c r="C60" s="40"/>
      <c r="D60" s="40"/>
      <c r="E60" s="40"/>
      <c r="F60" s="40"/>
      <c r="G60" s="40"/>
      <c r="H60" s="40"/>
      <c r="I60" s="40"/>
      <c r="J60" s="12"/>
      <c r="K60" s="6"/>
      <c r="L60" s="6"/>
      <c r="M60" s="6"/>
      <c r="N60" s="5"/>
      <c r="O60" s="5"/>
      <c r="Q60" s="188"/>
      <c r="R60" s="189"/>
      <c r="S60" s="189"/>
      <c r="T60" s="190"/>
      <c r="U60" s="5"/>
      <c r="V60" s="188"/>
      <c r="W60" s="189"/>
      <c r="X60" s="189"/>
      <c r="Y60" s="190"/>
      <c r="Z60" s="5"/>
      <c r="AA60" s="188"/>
      <c r="AB60" s="189"/>
      <c r="AC60" s="189"/>
      <c r="AD60" s="190"/>
      <c r="AE60" s="5"/>
      <c r="AF60" s="188"/>
      <c r="AG60" s="190"/>
      <c r="AH60" s="5"/>
      <c r="AI60" s="188"/>
      <c r="AJ60" s="190"/>
    </row>
    <row r="61" spans="1:48" ht="173.25" hidden="1" customHeight="1" thickBot="1">
      <c r="A61" s="51"/>
      <c r="B61" s="51"/>
      <c r="C61" s="51"/>
      <c r="D61" s="51"/>
      <c r="E61" s="51"/>
      <c r="F61" s="51"/>
      <c r="G61" s="51"/>
      <c r="H61" s="51"/>
      <c r="I61" s="51"/>
      <c r="J61" s="15"/>
      <c r="K61" s="15"/>
      <c r="L61" s="15"/>
      <c r="M61" s="15"/>
      <c r="N61" s="113"/>
      <c r="O61" s="113"/>
      <c r="Q61" s="182" t="s">
        <v>92</v>
      </c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</row>
    <row r="62" spans="1:48" ht="27" customHeight="1" thickBot="1">
      <c r="A62" s="60"/>
      <c r="B62" s="51"/>
      <c r="C62" s="51"/>
      <c r="D62" s="60"/>
      <c r="E62" s="60"/>
      <c r="F62" s="60"/>
      <c r="G62" s="51"/>
      <c r="H62" s="51"/>
      <c r="I62" s="56"/>
      <c r="J62" s="183" t="s">
        <v>68</v>
      </c>
      <c r="K62" s="184"/>
      <c r="L62" s="184"/>
      <c r="M62" s="185"/>
      <c r="N62" s="120"/>
      <c r="O62" s="120"/>
      <c r="Q62" s="174" t="s">
        <v>87</v>
      </c>
      <c r="R62" s="186"/>
      <c r="S62" s="186"/>
      <c r="T62" s="175"/>
      <c r="U62" s="187"/>
      <c r="V62" s="174" t="s">
        <v>90</v>
      </c>
      <c r="W62" s="186"/>
      <c r="X62" s="186"/>
      <c r="Y62" s="175"/>
      <c r="Z62" s="187"/>
      <c r="AA62" s="174" t="s">
        <v>91</v>
      </c>
      <c r="AB62" s="186"/>
      <c r="AC62" s="186"/>
      <c r="AD62" s="175"/>
      <c r="AE62" s="187"/>
      <c r="AF62" s="174" t="s">
        <v>88</v>
      </c>
      <c r="AG62" s="175"/>
      <c r="AH62" s="187"/>
      <c r="AI62" s="174" t="s">
        <v>89</v>
      </c>
      <c r="AJ62" s="175"/>
    </row>
    <row r="63" spans="1:48" ht="36.75" customHeight="1" thickBot="1">
      <c r="A63" s="176" t="s">
        <v>72</v>
      </c>
      <c r="B63" s="53" t="s">
        <v>69</v>
      </c>
      <c r="C63" s="2" t="s">
        <v>70</v>
      </c>
      <c r="D63" s="63" t="s">
        <v>103</v>
      </c>
      <c r="E63" s="64" t="s">
        <v>104</v>
      </c>
      <c r="F63" s="65" t="s">
        <v>105</v>
      </c>
      <c r="G63" s="30" t="s">
        <v>74</v>
      </c>
      <c r="H63" s="2" t="s">
        <v>75</v>
      </c>
      <c r="I63" s="2" t="s">
        <v>76</v>
      </c>
      <c r="J63" s="71" t="s">
        <v>101</v>
      </c>
      <c r="K63" s="43" t="s">
        <v>102</v>
      </c>
      <c r="L63" s="43" t="s">
        <v>77</v>
      </c>
      <c r="M63" s="57" t="s">
        <v>78</v>
      </c>
      <c r="N63" s="122" t="s">
        <v>109</v>
      </c>
      <c r="O63" s="122" t="s">
        <v>110</v>
      </c>
      <c r="Q63" s="10" t="s">
        <v>79</v>
      </c>
      <c r="R63" s="11" t="s">
        <v>80</v>
      </c>
      <c r="S63" s="10" t="s">
        <v>73</v>
      </c>
      <c r="T63" s="11" t="s">
        <v>80</v>
      </c>
      <c r="U63" s="187"/>
      <c r="V63" s="10" t="s">
        <v>81</v>
      </c>
      <c r="W63" s="11" t="s">
        <v>80</v>
      </c>
      <c r="X63" s="10" t="s">
        <v>82</v>
      </c>
      <c r="Y63" s="11" t="s">
        <v>80</v>
      </c>
      <c r="Z63" s="187"/>
      <c r="AA63" s="10" t="s">
        <v>83</v>
      </c>
      <c r="AB63" s="11" t="s">
        <v>80</v>
      </c>
      <c r="AC63" s="10" t="s">
        <v>84</v>
      </c>
      <c r="AD63" s="11" t="s">
        <v>80</v>
      </c>
      <c r="AE63" s="187"/>
      <c r="AF63" s="10" t="s">
        <v>85</v>
      </c>
      <c r="AG63" s="11" t="s">
        <v>80</v>
      </c>
      <c r="AH63" s="187"/>
      <c r="AI63" s="10" t="s">
        <v>86</v>
      </c>
      <c r="AJ63" s="11" t="s">
        <v>80</v>
      </c>
      <c r="AM63" s="132" t="s">
        <v>109</v>
      </c>
      <c r="AO63" s="132" t="s">
        <v>110</v>
      </c>
    </row>
    <row r="64" spans="1:48" ht="21.95" customHeight="1">
      <c r="A64" s="177"/>
      <c r="B64" s="54">
        <v>1</v>
      </c>
      <c r="C64" s="3" t="s">
        <v>60</v>
      </c>
      <c r="D64" s="58">
        <v>63</v>
      </c>
      <c r="E64" s="32">
        <v>70</v>
      </c>
      <c r="F64" s="66">
        <f>(D64+E64)/2</f>
        <v>66.5</v>
      </c>
      <c r="G64" s="34">
        <v>4</v>
      </c>
      <c r="H64" s="3">
        <v>1</v>
      </c>
      <c r="I64" s="3">
        <v>0</v>
      </c>
      <c r="J64" s="58">
        <v>12</v>
      </c>
      <c r="K64" s="32">
        <v>5</v>
      </c>
      <c r="L64" s="32">
        <f>Q64+S64+V64+X64+AA64+AC64+AF64+AI64</f>
        <v>5</v>
      </c>
      <c r="M64" s="42">
        <f>R64+T64+W64+Y64+AB64+AD64+AG64+AJ64</f>
        <v>2</v>
      </c>
      <c r="N64" s="113">
        <f>J64-K64</f>
        <v>7</v>
      </c>
      <c r="O64" s="113">
        <f>K64/J64</f>
        <v>0.41666666666666669</v>
      </c>
      <c r="Q64" s="8"/>
      <c r="R64" s="9"/>
      <c r="S64" s="8">
        <v>1</v>
      </c>
      <c r="T64" s="9">
        <v>1</v>
      </c>
      <c r="U64" s="187"/>
      <c r="V64" s="8">
        <v>1</v>
      </c>
      <c r="W64" s="9"/>
      <c r="X64" s="8">
        <v>1</v>
      </c>
      <c r="Y64" s="9"/>
      <c r="Z64" s="187"/>
      <c r="AA64" s="8">
        <v>1</v>
      </c>
      <c r="AB64" s="9"/>
      <c r="AC64" s="8">
        <v>1</v>
      </c>
      <c r="AD64" s="9">
        <v>1</v>
      </c>
      <c r="AE64" s="187"/>
      <c r="AF64" s="8"/>
      <c r="AG64" s="9"/>
      <c r="AH64" s="187"/>
      <c r="AI64" s="8"/>
      <c r="AJ64" s="9"/>
      <c r="AM64">
        <f t="shared" ref="AM64:AM97" si="12">K64/8</f>
        <v>0.625</v>
      </c>
      <c r="AO64">
        <f t="shared" ref="AO64:AO97" si="13">K64/6.88</f>
        <v>0.72674418604651159</v>
      </c>
    </row>
    <row r="65" spans="1:41" ht="21.95" customHeight="1">
      <c r="A65" s="177"/>
      <c r="B65" s="54">
        <v>2</v>
      </c>
      <c r="C65" s="3" t="s">
        <v>9</v>
      </c>
      <c r="D65" s="58">
        <v>78</v>
      </c>
      <c r="E65" s="32">
        <v>100</v>
      </c>
      <c r="F65" s="66">
        <f t="shared" ref="F65:F99" si="14">(D65+E65)/2</f>
        <v>89</v>
      </c>
      <c r="G65" s="34">
        <v>0</v>
      </c>
      <c r="H65" s="3">
        <v>0</v>
      </c>
      <c r="I65" s="3">
        <v>0</v>
      </c>
      <c r="J65" s="58">
        <v>11</v>
      </c>
      <c r="K65" s="32">
        <v>5</v>
      </c>
      <c r="L65" s="32">
        <f t="shared" ref="L65:L112" si="15">Q65+S65+V65+X65+AA65+AC65+AF65+AI65</f>
        <v>5</v>
      </c>
      <c r="M65" s="42">
        <f t="shared" ref="M65:M112" si="16">R65+T65+W65+Y65+AB65+AD65+AG65+AJ65</f>
        <v>0</v>
      </c>
      <c r="N65" s="113"/>
      <c r="O65" s="113">
        <f t="shared" ref="O65:O97" si="17">K65/J65</f>
        <v>0.45454545454545453</v>
      </c>
      <c r="Q65" s="1">
        <v>1</v>
      </c>
      <c r="R65" s="7"/>
      <c r="S65" s="1">
        <v>1</v>
      </c>
      <c r="T65" s="7"/>
      <c r="U65" s="187"/>
      <c r="V65" s="1">
        <v>1</v>
      </c>
      <c r="W65" s="7"/>
      <c r="X65" s="1"/>
      <c r="Y65" s="7"/>
      <c r="Z65" s="187"/>
      <c r="AA65" s="1">
        <v>1</v>
      </c>
      <c r="AB65" s="7"/>
      <c r="AC65" s="1">
        <v>1</v>
      </c>
      <c r="AD65" s="7"/>
      <c r="AE65" s="187"/>
      <c r="AF65" s="1"/>
      <c r="AG65" s="7"/>
      <c r="AH65" s="187"/>
      <c r="AI65" s="1"/>
      <c r="AJ65" s="7"/>
      <c r="AM65">
        <f t="shared" si="12"/>
        <v>0.625</v>
      </c>
      <c r="AO65">
        <f t="shared" si="13"/>
        <v>0.72674418604651159</v>
      </c>
    </row>
    <row r="66" spans="1:41" ht="21.95" customHeight="1">
      <c r="A66" s="177"/>
      <c r="B66" s="54">
        <v>3</v>
      </c>
      <c r="C66" s="3" t="s">
        <v>29</v>
      </c>
      <c r="D66" s="58">
        <v>81</v>
      </c>
      <c r="E66" s="32">
        <v>85</v>
      </c>
      <c r="F66" s="66">
        <f t="shared" si="14"/>
        <v>83</v>
      </c>
      <c r="G66" s="34">
        <v>2</v>
      </c>
      <c r="H66" s="3">
        <v>0</v>
      </c>
      <c r="I66" s="3">
        <v>0</v>
      </c>
      <c r="J66" s="58">
        <v>13</v>
      </c>
      <c r="K66" s="32">
        <v>5</v>
      </c>
      <c r="L66" s="32">
        <f t="shared" si="15"/>
        <v>5</v>
      </c>
      <c r="M66" s="42">
        <f t="shared" si="16"/>
        <v>0</v>
      </c>
      <c r="N66" s="113"/>
      <c r="O66" s="113">
        <f t="shared" si="17"/>
        <v>0.38461538461538464</v>
      </c>
      <c r="Q66" s="1"/>
      <c r="R66" s="7"/>
      <c r="S66" s="1">
        <v>1</v>
      </c>
      <c r="T66" s="7"/>
      <c r="U66" s="187"/>
      <c r="V66" s="1">
        <v>1</v>
      </c>
      <c r="W66" s="7"/>
      <c r="X66" s="1"/>
      <c r="Y66" s="7"/>
      <c r="Z66" s="187"/>
      <c r="AA66" s="1">
        <v>1</v>
      </c>
      <c r="AB66" s="7"/>
      <c r="AC66" s="1">
        <v>1</v>
      </c>
      <c r="AD66" s="7"/>
      <c r="AE66" s="187"/>
      <c r="AF66" s="1">
        <v>1</v>
      </c>
      <c r="AG66" s="7"/>
      <c r="AH66" s="187"/>
      <c r="AI66" s="1"/>
      <c r="AJ66" s="7"/>
      <c r="AM66">
        <f t="shared" si="12"/>
        <v>0.625</v>
      </c>
      <c r="AO66">
        <f t="shared" si="13"/>
        <v>0.72674418604651159</v>
      </c>
    </row>
    <row r="67" spans="1:41" ht="21.95" customHeight="1">
      <c r="A67" s="177"/>
      <c r="B67" s="54">
        <v>4</v>
      </c>
      <c r="C67" s="3" t="s">
        <v>28</v>
      </c>
      <c r="D67" s="58">
        <v>48</v>
      </c>
      <c r="E67" s="32">
        <v>90</v>
      </c>
      <c r="F67" s="66">
        <f t="shared" si="14"/>
        <v>69</v>
      </c>
      <c r="G67" s="34"/>
      <c r="H67" s="3"/>
      <c r="I67" s="3"/>
      <c r="J67" s="58">
        <v>9</v>
      </c>
      <c r="K67" s="32">
        <v>4</v>
      </c>
      <c r="L67" s="32">
        <f t="shared" si="15"/>
        <v>4</v>
      </c>
      <c r="M67" s="42">
        <f t="shared" si="16"/>
        <v>1</v>
      </c>
      <c r="N67" s="113"/>
      <c r="O67" s="113">
        <f t="shared" si="17"/>
        <v>0.44444444444444442</v>
      </c>
      <c r="Q67" s="1">
        <v>1</v>
      </c>
      <c r="R67" s="7"/>
      <c r="S67" s="1">
        <v>1</v>
      </c>
      <c r="T67" s="7">
        <v>1</v>
      </c>
      <c r="U67" s="187"/>
      <c r="V67" s="1"/>
      <c r="W67" s="7"/>
      <c r="X67" s="1"/>
      <c r="Y67" s="7"/>
      <c r="Z67" s="187"/>
      <c r="AA67" s="1"/>
      <c r="AB67" s="7"/>
      <c r="AC67" s="1"/>
      <c r="AD67" s="7"/>
      <c r="AE67" s="187"/>
      <c r="AF67" s="1">
        <v>1</v>
      </c>
      <c r="AG67" s="7"/>
      <c r="AH67" s="187"/>
      <c r="AI67" s="1">
        <v>1</v>
      </c>
      <c r="AJ67" s="7"/>
      <c r="AM67">
        <f t="shared" si="12"/>
        <v>0.5</v>
      </c>
      <c r="AO67">
        <f t="shared" si="13"/>
        <v>0.58139534883720934</v>
      </c>
    </row>
    <row r="68" spans="1:41" ht="21.95" customHeight="1">
      <c r="A68" s="177"/>
      <c r="B68" s="54">
        <v>5</v>
      </c>
      <c r="C68" s="3" t="s">
        <v>52</v>
      </c>
      <c r="D68" s="58">
        <v>58</v>
      </c>
      <c r="E68" s="32">
        <v>90</v>
      </c>
      <c r="F68" s="66">
        <f t="shared" si="14"/>
        <v>74</v>
      </c>
      <c r="G68" s="34">
        <v>0</v>
      </c>
      <c r="H68" s="3">
        <v>0</v>
      </c>
      <c r="I68" s="3">
        <v>0</v>
      </c>
      <c r="J68" s="58">
        <v>11</v>
      </c>
      <c r="K68" s="32">
        <v>4</v>
      </c>
      <c r="L68" s="32">
        <f t="shared" si="15"/>
        <v>4</v>
      </c>
      <c r="M68" s="42">
        <f t="shared" si="16"/>
        <v>3</v>
      </c>
      <c r="N68" s="113"/>
      <c r="O68" s="113">
        <f t="shared" si="17"/>
        <v>0.36363636363636365</v>
      </c>
      <c r="Q68" s="1">
        <v>1</v>
      </c>
      <c r="R68" s="7"/>
      <c r="S68" s="1">
        <v>1</v>
      </c>
      <c r="T68" s="7">
        <v>1</v>
      </c>
      <c r="U68" s="187"/>
      <c r="V68" s="1"/>
      <c r="W68" s="7"/>
      <c r="X68" s="1"/>
      <c r="Y68" s="7"/>
      <c r="Z68" s="187"/>
      <c r="AA68" s="1">
        <v>1</v>
      </c>
      <c r="AB68" s="7">
        <v>1</v>
      </c>
      <c r="AC68" s="1">
        <v>1</v>
      </c>
      <c r="AD68" s="7">
        <v>1</v>
      </c>
      <c r="AE68" s="187"/>
      <c r="AF68" s="1"/>
      <c r="AG68" s="7"/>
      <c r="AH68" s="187"/>
      <c r="AI68" s="1"/>
      <c r="AJ68" s="7"/>
      <c r="AM68">
        <f t="shared" si="12"/>
        <v>0.5</v>
      </c>
      <c r="AO68">
        <f t="shared" si="13"/>
        <v>0.58139534883720934</v>
      </c>
    </row>
    <row r="69" spans="1:41" ht="21.95" customHeight="1">
      <c r="A69" s="177"/>
      <c r="B69" s="54">
        <v>6</v>
      </c>
      <c r="C69" s="3" t="s">
        <v>51</v>
      </c>
      <c r="D69" s="58">
        <v>82</v>
      </c>
      <c r="E69" s="32">
        <v>90</v>
      </c>
      <c r="F69" s="66">
        <f t="shared" si="14"/>
        <v>86</v>
      </c>
      <c r="G69" s="34"/>
      <c r="H69" s="3"/>
      <c r="I69" s="3"/>
      <c r="J69" s="58">
        <v>5</v>
      </c>
      <c r="K69" s="32">
        <v>4</v>
      </c>
      <c r="L69" s="32">
        <f t="shared" si="15"/>
        <v>4</v>
      </c>
      <c r="M69" s="42">
        <f t="shared" si="16"/>
        <v>0</v>
      </c>
      <c r="N69" s="113"/>
      <c r="O69" s="113">
        <f t="shared" si="17"/>
        <v>0.8</v>
      </c>
      <c r="Q69" s="1">
        <v>1</v>
      </c>
      <c r="R69" s="7"/>
      <c r="S69" s="1">
        <v>1</v>
      </c>
      <c r="T69" s="7"/>
      <c r="U69" s="187"/>
      <c r="V69" s="1"/>
      <c r="W69" s="7"/>
      <c r="X69" s="1"/>
      <c r="Y69" s="7"/>
      <c r="Z69" s="187"/>
      <c r="AA69" s="1"/>
      <c r="AB69" s="7"/>
      <c r="AC69" s="1"/>
      <c r="AD69" s="7"/>
      <c r="AE69" s="187"/>
      <c r="AF69" s="1">
        <v>1</v>
      </c>
      <c r="AG69" s="7"/>
      <c r="AH69" s="187"/>
      <c r="AI69" s="1">
        <v>1</v>
      </c>
      <c r="AJ69" s="7"/>
      <c r="AM69">
        <f t="shared" si="12"/>
        <v>0.5</v>
      </c>
      <c r="AO69">
        <f t="shared" si="13"/>
        <v>0.58139534883720934</v>
      </c>
    </row>
    <row r="70" spans="1:41" ht="21.95" customHeight="1">
      <c r="A70" s="177"/>
      <c r="B70" s="54">
        <v>7</v>
      </c>
      <c r="C70" s="3" t="s">
        <v>27</v>
      </c>
      <c r="D70" s="58">
        <v>60</v>
      </c>
      <c r="E70" s="32">
        <v>65</v>
      </c>
      <c r="F70" s="66">
        <f t="shared" si="14"/>
        <v>62.5</v>
      </c>
      <c r="G70" s="34"/>
      <c r="H70" s="3"/>
      <c r="I70" s="3"/>
      <c r="J70" s="58">
        <v>10</v>
      </c>
      <c r="K70" s="32">
        <v>4</v>
      </c>
      <c r="L70" s="32">
        <f t="shared" si="15"/>
        <v>4</v>
      </c>
      <c r="M70" s="42">
        <f t="shared" si="16"/>
        <v>0</v>
      </c>
      <c r="N70" s="113"/>
      <c r="O70" s="113">
        <f t="shared" si="17"/>
        <v>0.4</v>
      </c>
      <c r="Q70" s="1">
        <v>1</v>
      </c>
      <c r="R70" s="7"/>
      <c r="S70" s="1">
        <v>1</v>
      </c>
      <c r="T70" s="7"/>
      <c r="U70" s="187"/>
      <c r="V70" s="1"/>
      <c r="W70" s="7"/>
      <c r="X70" s="1"/>
      <c r="Y70" s="7"/>
      <c r="Z70" s="187"/>
      <c r="AA70" s="1"/>
      <c r="AB70" s="7"/>
      <c r="AC70" s="1"/>
      <c r="AD70" s="7"/>
      <c r="AE70" s="187"/>
      <c r="AF70" s="1">
        <v>1</v>
      </c>
      <c r="AG70" s="7"/>
      <c r="AH70" s="187"/>
      <c r="AI70" s="1">
        <v>1</v>
      </c>
      <c r="AJ70" s="7"/>
      <c r="AM70">
        <f t="shared" si="12"/>
        <v>0.5</v>
      </c>
      <c r="AO70">
        <f t="shared" si="13"/>
        <v>0.58139534883720934</v>
      </c>
    </row>
    <row r="71" spans="1:41" ht="21.95" customHeight="1">
      <c r="A71" s="177"/>
      <c r="B71" s="54">
        <v>8</v>
      </c>
      <c r="C71" s="3" t="s">
        <v>57</v>
      </c>
      <c r="D71" s="58">
        <v>73</v>
      </c>
      <c r="E71" s="32">
        <v>80</v>
      </c>
      <c r="F71" s="66">
        <f t="shared" si="14"/>
        <v>76.5</v>
      </c>
      <c r="G71" s="34"/>
      <c r="H71" s="3"/>
      <c r="I71" s="3"/>
      <c r="J71" s="58">
        <v>7</v>
      </c>
      <c r="K71" s="32">
        <v>5</v>
      </c>
      <c r="L71" s="32">
        <f t="shared" si="15"/>
        <v>5</v>
      </c>
      <c r="M71" s="42">
        <f t="shared" si="16"/>
        <v>4</v>
      </c>
      <c r="N71" s="113"/>
      <c r="O71" s="113">
        <f t="shared" si="17"/>
        <v>0.7142857142857143</v>
      </c>
      <c r="Q71" s="1">
        <v>1</v>
      </c>
      <c r="R71" s="7"/>
      <c r="S71" s="1">
        <v>1</v>
      </c>
      <c r="T71" s="7">
        <v>1</v>
      </c>
      <c r="U71" s="187"/>
      <c r="V71" s="1"/>
      <c r="W71" s="7"/>
      <c r="X71" s="1"/>
      <c r="Y71" s="7"/>
      <c r="Z71" s="187"/>
      <c r="AA71" s="1">
        <v>1</v>
      </c>
      <c r="AB71" s="7">
        <v>1</v>
      </c>
      <c r="AC71" s="1">
        <v>1</v>
      </c>
      <c r="AD71" s="7">
        <v>1</v>
      </c>
      <c r="AE71" s="187"/>
      <c r="AF71" s="1"/>
      <c r="AG71" s="7"/>
      <c r="AH71" s="187"/>
      <c r="AI71" s="1">
        <v>1</v>
      </c>
      <c r="AJ71" s="7">
        <v>1</v>
      </c>
      <c r="AM71">
        <f t="shared" si="12"/>
        <v>0.625</v>
      </c>
      <c r="AO71">
        <f t="shared" si="13"/>
        <v>0.72674418604651159</v>
      </c>
    </row>
    <row r="72" spans="1:41" ht="21.95" customHeight="1">
      <c r="A72" s="177"/>
      <c r="B72" s="54">
        <v>9</v>
      </c>
      <c r="C72" s="3" t="s">
        <v>65</v>
      </c>
      <c r="D72" s="58">
        <v>69</v>
      </c>
      <c r="E72" s="32">
        <v>50</v>
      </c>
      <c r="F72" s="66">
        <f t="shared" si="14"/>
        <v>59.5</v>
      </c>
      <c r="G72" s="34">
        <v>2</v>
      </c>
      <c r="H72" s="3">
        <v>0</v>
      </c>
      <c r="I72" s="3">
        <v>70</v>
      </c>
      <c r="J72" s="58">
        <v>13</v>
      </c>
      <c r="K72" s="32">
        <v>3</v>
      </c>
      <c r="L72" s="32">
        <f t="shared" si="15"/>
        <v>3</v>
      </c>
      <c r="M72" s="42">
        <f t="shared" si="16"/>
        <v>1</v>
      </c>
      <c r="N72" s="113"/>
      <c r="O72" s="113">
        <f t="shared" si="17"/>
        <v>0.23076923076923078</v>
      </c>
      <c r="Q72" s="1">
        <v>1</v>
      </c>
      <c r="R72" s="7"/>
      <c r="S72" s="1">
        <v>1</v>
      </c>
      <c r="T72" s="7">
        <v>1</v>
      </c>
      <c r="U72" s="187"/>
      <c r="V72" s="1">
        <v>1</v>
      </c>
      <c r="W72" s="7"/>
      <c r="X72" s="1"/>
      <c r="Y72" s="7"/>
      <c r="Z72" s="187"/>
      <c r="AA72" s="1"/>
      <c r="AB72" s="7"/>
      <c r="AC72" s="1"/>
      <c r="AD72" s="7"/>
      <c r="AE72" s="187"/>
      <c r="AF72" s="1"/>
      <c r="AG72" s="7"/>
      <c r="AH72" s="187"/>
      <c r="AI72" s="1"/>
      <c r="AJ72" s="7"/>
      <c r="AM72">
        <f t="shared" si="12"/>
        <v>0.375</v>
      </c>
      <c r="AO72">
        <f t="shared" si="13"/>
        <v>0.43604651162790697</v>
      </c>
    </row>
    <row r="73" spans="1:41" ht="21.95" customHeight="1">
      <c r="A73" s="177"/>
      <c r="B73" s="54">
        <v>10</v>
      </c>
      <c r="C73" s="3" t="s">
        <v>10</v>
      </c>
      <c r="D73" s="58">
        <v>64</v>
      </c>
      <c r="E73" s="32">
        <v>100</v>
      </c>
      <c r="F73" s="66">
        <f t="shared" si="14"/>
        <v>82</v>
      </c>
      <c r="G73" s="34"/>
      <c r="H73" s="3"/>
      <c r="I73" s="3"/>
      <c r="J73" s="58">
        <v>6</v>
      </c>
      <c r="K73" s="32">
        <v>3</v>
      </c>
      <c r="L73" s="32">
        <f t="shared" si="15"/>
        <v>3</v>
      </c>
      <c r="M73" s="42">
        <f t="shared" si="16"/>
        <v>0</v>
      </c>
      <c r="N73" s="113"/>
      <c r="O73" s="113">
        <f t="shared" si="17"/>
        <v>0.5</v>
      </c>
      <c r="Q73" s="1">
        <v>1</v>
      </c>
      <c r="R73" s="7"/>
      <c r="S73" s="1">
        <v>1</v>
      </c>
      <c r="T73" s="7"/>
      <c r="U73" s="187"/>
      <c r="V73" s="1"/>
      <c r="W73" s="7"/>
      <c r="X73" s="1">
        <v>1</v>
      </c>
      <c r="Y73" s="7"/>
      <c r="Z73" s="187"/>
      <c r="AA73" s="1"/>
      <c r="AB73" s="7"/>
      <c r="AC73" s="1"/>
      <c r="AD73" s="7"/>
      <c r="AE73" s="187"/>
      <c r="AF73" s="1"/>
      <c r="AG73" s="7"/>
      <c r="AH73" s="187"/>
      <c r="AI73" s="1"/>
      <c r="AJ73" s="7"/>
      <c r="AM73">
        <f t="shared" si="12"/>
        <v>0.375</v>
      </c>
      <c r="AO73">
        <f t="shared" si="13"/>
        <v>0.43604651162790697</v>
      </c>
    </row>
    <row r="74" spans="1:41" ht="21.95" customHeight="1">
      <c r="A74" s="177"/>
      <c r="B74" s="54">
        <v>11</v>
      </c>
      <c r="C74" s="3" t="s">
        <v>13</v>
      </c>
      <c r="D74" s="58">
        <v>77</v>
      </c>
      <c r="E74" s="32">
        <v>80</v>
      </c>
      <c r="F74" s="66">
        <f t="shared" si="14"/>
        <v>78.5</v>
      </c>
      <c r="G74" s="34"/>
      <c r="H74" s="3"/>
      <c r="I74" s="3"/>
      <c r="J74" s="58">
        <v>9</v>
      </c>
      <c r="K74" s="32">
        <v>3</v>
      </c>
      <c r="L74" s="32">
        <f t="shared" si="15"/>
        <v>3</v>
      </c>
      <c r="M74" s="42">
        <f t="shared" si="16"/>
        <v>0</v>
      </c>
      <c r="N74" s="113"/>
      <c r="O74" s="113">
        <f t="shared" si="17"/>
        <v>0.33333333333333331</v>
      </c>
      <c r="Q74" s="1">
        <v>1</v>
      </c>
      <c r="R74" s="7"/>
      <c r="S74" s="1">
        <v>1</v>
      </c>
      <c r="T74" s="7"/>
      <c r="U74" s="187"/>
      <c r="V74" s="1">
        <v>1</v>
      </c>
      <c r="W74" s="7"/>
      <c r="X74" s="1"/>
      <c r="Y74" s="7"/>
      <c r="Z74" s="187"/>
      <c r="AA74" s="1"/>
      <c r="AB74" s="7"/>
      <c r="AC74" s="1"/>
      <c r="AD74" s="7"/>
      <c r="AE74" s="187"/>
      <c r="AF74" s="1"/>
      <c r="AG74" s="7"/>
      <c r="AH74" s="187"/>
      <c r="AI74" s="1"/>
      <c r="AJ74" s="7"/>
      <c r="AM74">
        <f t="shared" si="12"/>
        <v>0.375</v>
      </c>
      <c r="AO74">
        <f t="shared" si="13"/>
        <v>0.43604651162790697</v>
      </c>
    </row>
    <row r="75" spans="1:41" ht="21.95" customHeight="1">
      <c r="A75" s="177"/>
      <c r="B75" s="54">
        <v>12</v>
      </c>
      <c r="C75" s="3" t="s">
        <v>22</v>
      </c>
      <c r="D75" s="58">
        <v>72</v>
      </c>
      <c r="E75" s="32">
        <v>80</v>
      </c>
      <c r="F75" s="66">
        <f t="shared" si="14"/>
        <v>76</v>
      </c>
      <c r="G75" s="34"/>
      <c r="H75" s="3"/>
      <c r="I75" s="3"/>
      <c r="J75" s="58">
        <v>10</v>
      </c>
      <c r="K75" s="32">
        <v>5</v>
      </c>
      <c r="L75" s="32">
        <f t="shared" si="15"/>
        <v>3</v>
      </c>
      <c r="M75" s="42">
        <f t="shared" si="16"/>
        <v>1</v>
      </c>
      <c r="N75" s="113"/>
      <c r="O75" s="113">
        <f t="shared" si="17"/>
        <v>0.5</v>
      </c>
      <c r="Q75" s="1"/>
      <c r="R75" s="7"/>
      <c r="S75" s="1">
        <v>1</v>
      </c>
      <c r="T75" s="7">
        <v>1</v>
      </c>
      <c r="U75" s="187"/>
      <c r="V75" s="1"/>
      <c r="W75" s="7"/>
      <c r="X75" s="1"/>
      <c r="Y75" s="7"/>
      <c r="Z75" s="187"/>
      <c r="AA75" s="1">
        <v>1</v>
      </c>
      <c r="AB75" s="7"/>
      <c r="AC75" s="1">
        <v>1</v>
      </c>
      <c r="AD75" s="7"/>
      <c r="AE75" s="187"/>
      <c r="AF75" s="1"/>
      <c r="AG75" s="7"/>
      <c r="AH75" s="187"/>
      <c r="AI75" s="1"/>
      <c r="AJ75" s="7"/>
      <c r="AM75">
        <f t="shared" si="12"/>
        <v>0.625</v>
      </c>
      <c r="AO75">
        <f t="shared" si="13"/>
        <v>0.72674418604651159</v>
      </c>
    </row>
    <row r="76" spans="1:41" ht="21.95" customHeight="1">
      <c r="A76" s="177"/>
      <c r="B76" s="54">
        <v>13</v>
      </c>
      <c r="C76" s="3" t="s">
        <v>20</v>
      </c>
      <c r="D76" s="58">
        <v>84</v>
      </c>
      <c r="E76" s="32">
        <v>100</v>
      </c>
      <c r="F76" s="126">
        <f t="shared" si="14"/>
        <v>92</v>
      </c>
      <c r="G76" s="34"/>
      <c r="H76" s="3"/>
      <c r="I76" s="3"/>
      <c r="J76" s="58">
        <v>2</v>
      </c>
      <c r="K76" s="32">
        <v>2</v>
      </c>
      <c r="L76" s="32">
        <f t="shared" si="15"/>
        <v>2</v>
      </c>
      <c r="M76" s="42">
        <f t="shared" si="16"/>
        <v>2</v>
      </c>
      <c r="N76" s="113"/>
      <c r="O76" s="113">
        <f t="shared" si="17"/>
        <v>1</v>
      </c>
      <c r="Q76" s="1"/>
      <c r="R76" s="7"/>
      <c r="S76" s="1"/>
      <c r="T76" s="7"/>
      <c r="U76" s="187"/>
      <c r="V76" s="1">
        <v>1</v>
      </c>
      <c r="W76" s="7">
        <v>1</v>
      </c>
      <c r="X76" s="1"/>
      <c r="Y76" s="7"/>
      <c r="Z76" s="187"/>
      <c r="AA76" s="1"/>
      <c r="AB76" s="7"/>
      <c r="AC76" s="1">
        <v>1</v>
      </c>
      <c r="AD76" s="7">
        <v>1</v>
      </c>
      <c r="AE76" s="187"/>
      <c r="AF76" s="1"/>
      <c r="AG76" s="7"/>
      <c r="AH76" s="187"/>
      <c r="AI76" s="1"/>
      <c r="AJ76" s="7"/>
      <c r="AM76">
        <f t="shared" si="12"/>
        <v>0.25</v>
      </c>
      <c r="AO76">
        <f t="shared" si="13"/>
        <v>0.29069767441860467</v>
      </c>
    </row>
    <row r="77" spans="1:41" ht="21.95" customHeight="1">
      <c r="A77" s="177"/>
      <c r="B77" s="54">
        <v>14</v>
      </c>
      <c r="C77" s="3" t="s">
        <v>49</v>
      </c>
      <c r="D77" s="58">
        <v>32</v>
      </c>
      <c r="E77" s="32">
        <v>10</v>
      </c>
      <c r="F77" s="66">
        <f t="shared" si="14"/>
        <v>21</v>
      </c>
      <c r="G77" s="34"/>
      <c r="H77" s="3"/>
      <c r="I77" s="3"/>
      <c r="J77" s="58">
        <v>8</v>
      </c>
      <c r="K77" s="32">
        <v>2</v>
      </c>
      <c r="L77" s="32">
        <f t="shared" si="15"/>
        <v>2</v>
      </c>
      <c r="M77" s="42">
        <f t="shared" si="16"/>
        <v>0</v>
      </c>
      <c r="N77" s="113"/>
      <c r="O77" s="113">
        <f t="shared" si="17"/>
        <v>0.25</v>
      </c>
      <c r="Q77" s="1"/>
      <c r="R77" s="7"/>
      <c r="S77" s="1">
        <v>1</v>
      </c>
      <c r="T77" s="7"/>
      <c r="U77" s="187"/>
      <c r="V77" s="1">
        <v>1</v>
      </c>
      <c r="W77" s="7"/>
      <c r="X77" s="1"/>
      <c r="Y77" s="7"/>
      <c r="Z77" s="187"/>
      <c r="AA77" s="1"/>
      <c r="AB77" s="7"/>
      <c r="AC77" s="1"/>
      <c r="AD77" s="7"/>
      <c r="AE77" s="187"/>
      <c r="AF77" s="1"/>
      <c r="AG77" s="7"/>
      <c r="AH77" s="187"/>
      <c r="AI77" s="1"/>
      <c r="AJ77" s="7"/>
      <c r="AM77">
        <f t="shared" si="12"/>
        <v>0.25</v>
      </c>
      <c r="AO77">
        <f t="shared" si="13"/>
        <v>0.29069767441860467</v>
      </c>
    </row>
    <row r="78" spans="1:41" ht="21.95" customHeight="1">
      <c r="A78" s="177"/>
      <c r="B78" s="54">
        <v>15</v>
      </c>
      <c r="C78" s="3" t="s">
        <v>2</v>
      </c>
      <c r="D78" s="58">
        <v>58</v>
      </c>
      <c r="E78" s="32">
        <v>90</v>
      </c>
      <c r="F78" s="66">
        <f t="shared" si="14"/>
        <v>74</v>
      </c>
      <c r="G78" s="34"/>
      <c r="H78" s="3"/>
      <c r="I78" s="3"/>
      <c r="J78" s="58">
        <v>6</v>
      </c>
      <c r="K78" s="32">
        <v>2</v>
      </c>
      <c r="L78" s="32">
        <f t="shared" si="15"/>
        <v>2</v>
      </c>
      <c r="M78" s="42">
        <f t="shared" si="16"/>
        <v>0</v>
      </c>
      <c r="N78" s="113"/>
      <c r="O78" s="113">
        <f t="shared" si="17"/>
        <v>0.33333333333333331</v>
      </c>
      <c r="Q78" s="1">
        <v>1</v>
      </c>
      <c r="R78" s="7"/>
      <c r="S78" s="1"/>
      <c r="T78" s="7"/>
      <c r="U78" s="187"/>
      <c r="V78" s="1"/>
      <c r="W78" s="7"/>
      <c r="X78" s="1"/>
      <c r="Y78" s="7"/>
      <c r="Z78" s="187"/>
      <c r="AA78" s="1"/>
      <c r="AB78" s="7"/>
      <c r="AC78" s="1"/>
      <c r="AD78" s="7"/>
      <c r="AE78" s="187"/>
      <c r="AF78" s="1"/>
      <c r="AG78" s="7"/>
      <c r="AH78" s="187"/>
      <c r="AI78" s="1">
        <v>1</v>
      </c>
      <c r="AJ78" s="7"/>
      <c r="AM78">
        <f t="shared" si="12"/>
        <v>0.25</v>
      </c>
      <c r="AO78">
        <f t="shared" si="13"/>
        <v>0.29069767441860467</v>
      </c>
    </row>
    <row r="79" spans="1:41" ht="21.95" customHeight="1">
      <c r="A79" s="177"/>
      <c r="B79" s="54">
        <v>16</v>
      </c>
      <c r="C79" s="3" t="s">
        <v>31</v>
      </c>
      <c r="D79" s="58">
        <v>65</v>
      </c>
      <c r="E79" s="32">
        <v>75</v>
      </c>
      <c r="F79" s="66">
        <f t="shared" si="14"/>
        <v>70</v>
      </c>
      <c r="G79" s="34"/>
      <c r="H79" s="3"/>
      <c r="I79" s="3"/>
      <c r="J79" s="58">
        <v>5</v>
      </c>
      <c r="K79" s="32">
        <v>2</v>
      </c>
      <c r="L79" s="32">
        <f t="shared" si="15"/>
        <v>2</v>
      </c>
      <c r="M79" s="42">
        <f t="shared" si="16"/>
        <v>0</v>
      </c>
      <c r="N79" s="113"/>
      <c r="O79" s="113">
        <f t="shared" si="17"/>
        <v>0.4</v>
      </c>
      <c r="Q79" s="1"/>
      <c r="R79" s="7"/>
      <c r="S79" s="1"/>
      <c r="T79" s="7"/>
      <c r="U79" s="187"/>
      <c r="V79" s="1"/>
      <c r="W79" s="7"/>
      <c r="X79" s="1"/>
      <c r="Y79" s="7"/>
      <c r="Z79" s="187"/>
      <c r="AA79" s="1">
        <v>1</v>
      </c>
      <c r="AB79" s="7"/>
      <c r="AC79" s="1"/>
      <c r="AD79" s="7"/>
      <c r="AE79" s="187"/>
      <c r="AF79" s="1"/>
      <c r="AG79" s="7"/>
      <c r="AH79" s="187"/>
      <c r="AI79" s="1">
        <v>1</v>
      </c>
      <c r="AJ79" s="7"/>
      <c r="AM79">
        <f t="shared" si="12"/>
        <v>0.25</v>
      </c>
      <c r="AO79">
        <f t="shared" si="13"/>
        <v>0.29069767441860467</v>
      </c>
    </row>
    <row r="80" spans="1:41" ht="21.95" customHeight="1">
      <c r="A80" s="177"/>
      <c r="B80" s="54">
        <v>17</v>
      </c>
      <c r="C80" s="3" t="s">
        <v>18</v>
      </c>
      <c r="D80" s="58">
        <v>81</v>
      </c>
      <c r="E80" s="32">
        <v>90</v>
      </c>
      <c r="F80" s="66">
        <f t="shared" si="14"/>
        <v>85.5</v>
      </c>
      <c r="G80" s="34"/>
      <c r="H80" s="3"/>
      <c r="I80" s="3"/>
      <c r="J80" s="58">
        <v>5</v>
      </c>
      <c r="K80" s="32">
        <v>2</v>
      </c>
      <c r="L80" s="32">
        <f t="shared" si="15"/>
        <v>2</v>
      </c>
      <c r="M80" s="42">
        <f t="shared" si="16"/>
        <v>0</v>
      </c>
      <c r="N80" s="113"/>
      <c r="O80" s="113">
        <f t="shared" si="17"/>
        <v>0.4</v>
      </c>
      <c r="Q80" s="1"/>
      <c r="R80" s="7"/>
      <c r="S80" s="1">
        <v>1</v>
      </c>
      <c r="T80" s="7"/>
      <c r="U80" s="187"/>
      <c r="V80" s="1"/>
      <c r="W80" s="7"/>
      <c r="X80" s="1"/>
      <c r="Y80" s="7"/>
      <c r="Z80" s="187"/>
      <c r="AA80" s="1"/>
      <c r="AB80" s="7"/>
      <c r="AC80" s="1">
        <v>1</v>
      </c>
      <c r="AD80" s="7"/>
      <c r="AE80" s="187"/>
      <c r="AF80" s="1"/>
      <c r="AG80" s="7"/>
      <c r="AH80" s="187"/>
      <c r="AI80" s="1"/>
      <c r="AJ80" s="7"/>
      <c r="AM80">
        <f t="shared" si="12"/>
        <v>0.25</v>
      </c>
      <c r="AO80">
        <f t="shared" si="13"/>
        <v>0.29069767441860467</v>
      </c>
    </row>
    <row r="81" spans="1:41" ht="21.95" customHeight="1">
      <c r="A81" s="177"/>
      <c r="B81" s="54">
        <v>18</v>
      </c>
      <c r="C81" s="3" t="s">
        <v>44</v>
      </c>
      <c r="D81" s="58">
        <v>86</v>
      </c>
      <c r="E81" s="32">
        <v>60</v>
      </c>
      <c r="F81" s="66">
        <f t="shared" si="14"/>
        <v>73</v>
      </c>
      <c r="G81" s="34"/>
      <c r="H81" s="3"/>
      <c r="I81" s="3"/>
      <c r="J81" s="58">
        <v>6</v>
      </c>
      <c r="K81" s="32">
        <v>2</v>
      </c>
      <c r="L81" s="32">
        <f t="shared" si="15"/>
        <v>2</v>
      </c>
      <c r="M81" s="42">
        <f t="shared" si="16"/>
        <v>0</v>
      </c>
      <c r="N81" s="113"/>
      <c r="O81" s="113">
        <f t="shared" si="17"/>
        <v>0.33333333333333331</v>
      </c>
      <c r="Q81" s="1"/>
      <c r="R81" s="7"/>
      <c r="S81" s="1">
        <v>1</v>
      </c>
      <c r="T81" s="7"/>
      <c r="U81" s="187"/>
      <c r="V81" s="1"/>
      <c r="W81" s="7"/>
      <c r="X81" s="1"/>
      <c r="Y81" s="7"/>
      <c r="Z81" s="187"/>
      <c r="AA81" s="1">
        <v>1</v>
      </c>
      <c r="AB81" s="7"/>
      <c r="AC81" s="1"/>
      <c r="AD81" s="7"/>
      <c r="AE81" s="187"/>
      <c r="AF81" s="1"/>
      <c r="AG81" s="7"/>
      <c r="AH81" s="187"/>
      <c r="AI81" s="1"/>
      <c r="AJ81" s="7"/>
      <c r="AM81">
        <f t="shared" si="12"/>
        <v>0.25</v>
      </c>
      <c r="AO81">
        <f t="shared" si="13"/>
        <v>0.29069767441860467</v>
      </c>
    </row>
    <row r="82" spans="1:41" ht="21.95" customHeight="1">
      <c r="A82" s="177"/>
      <c r="B82" s="54">
        <v>19</v>
      </c>
      <c r="C82" s="3" t="s">
        <v>47</v>
      </c>
      <c r="D82" s="58">
        <v>43</v>
      </c>
      <c r="E82" s="32">
        <v>60</v>
      </c>
      <c r="F82" s="66">
        <f t="shared" si="14"/>
        <v>51.5</v>
      </c>
      <c r="G82" s="34">
        <v>1</v>
      </c>
      <c r="H82" s="3">
        <v>0</v>
      </c>
      <c r="I82" s="3">
        <v>0</v>
      </c>
      <c r="J82" s="58">
        <v>7</v>
      </c>
      <c r="K82" s="32">
        <v>2</v>
      </c>
      <c r="L82" s="32">
        <f t="shared" si="15"/>
        <v>2</v>
      </c>
      <c r="M82" s="42">
        <f t="shared" si="16"/>
        <v>1</v>
      </c>
      <c r="N82" s="113"/>
      <c r="O82" s="113">
        <f t="shared" si="17"/>
        <v>0.2857142857142857</v>
      </c>
      <c r="Q82" s="1"/>
      <c r="R82" s="7"/>
      <c r="S82" s="1">
        <v>1</v>
      </c>
      <c r="T82" s="7">
        <v>1</v>
      </c>
      <c r="U82" s="187"/>
      <c r="V82" s="1"/>
      <c r="W82" s="7"/>
      <c r="X82" s="1"/>
      <c r="Y82" s="7"/>
      <c r="Z82" s="187"/>
      <c r="AA82" s="1">
        <v>1</v>
      </c>
      <c r="AB82" s="7"/>
      <c r="AC82" s="1"/>
      <c r="AD82" s="7"/>
      <c r="AE82" s="187"/>
      <c r="AF82" s="1"/>
      <c r="AG82" s="7"/>
      <c r="AH82" s="187"/>
      <c r="AI82" s="1"/>
      <c r="AJ82" s="7"/>
      <c r="AM82">
        <f t="shared" si="12"/>
        <v>0.25</v>
      </c>
      <c r="AO82">
        <f t="shared" si="13"/>
        <v>0.29069767441860467</v>
      </c>
    </row>
    <row r="83" spans="1:41" ht="21.95" customHeight="1">
      <c r="A83" s="177"/>
      <c r="B83" s="54">
        <v>20</v>
      </c>
      <c r="C83" s="3" t="s">
        <v>3</v>
      </c>
      <c r="D83" s="58">
        <v>31</v>
      </c>
      <c r="E83" s="32">
        <v>60</v>
      </c>
      <c r="F83" s="66">
        <f t="shared" si="14"/>
        <v>45.5</v>
      </c>
      <c r="G83" s="34">
        <v>1</v>
      </c>
      <c r="H83" s="3">
        <v>0</v>
      </c>
      <c r="I83" s="3">
        <v>0</v>
      </c>
      <c r="J83" s="58">
        <v>9</v>
      </c>
      <c r="K83" s="32">
        <v>2</v>
      </c>
      <c r="L83" s="32">
        <f t="shared" si="15"/>
        <v>2</v>
      </c>
      <c r="M83" s="42">
        <f t="shared" si="16"/>
        <v>1</v>
      </c>
      <c r="N83" s="113"/>
      <c r="O83" s="113">
        <f>K83/J83</f>
        <v>0.22222222222222221</v>
      </c>
      <c r="Q83" s="1">
        <v>1</v>
      </c>
      <c r="R83" s="7">
        <v>1</v>
      </c>
      <c r="S83" s="1"/>
      <c r="T83" s="7"/>
      <c r="U83" s="187"/>
      <c r="V83" s="1"/>
      <c r="W83" s="7"/>
      <c r="X83" s="1">
        <v>1</v>
      </c>
      <c r="Y83" s="7"/>
      <c r="Z83" s="187"/>
      <c r="AA83" s="1"/>
      <c r="AB83" s="7"/>
      <c r="AC83" s="1"/>
      <c r="AD83" s="7"/>
      <c r="AE83" s="187"/>
      <c r="AF83" s="1"/>
      <c r="AG83" s="7"/>
      <c r="AH83" s="187"/>
      <c r="AI83" s="1"/>
      <c r="AJ83" s="7"/>
      <c r="AM83">
        <f t="shared" si="12"/>
        <v>0.25</v>
      </c>
      <c r="AO83">
        <f t="shared" si="13"/>
        <v>0.29069767441860467</v>
      </c>
    </row>
    <row r="84" spans="1:41" ht="21.95" customHeight="1">
      <c r="A84" s="177"/>
      <c r="B84" s="54">
        <v>21</v>
      </c>
      <c r="C84" s="3" t="s">
        <v>12</v>
      </c>
      <c r="D84" s="58">
        <v>82</v>
      </c>
      <c r="E84" s="32">
        <v>100</v>
      </c>
      <c r="F84" s="126">
        <f t="shared" si="14"/>
        <v>91</v>
      </c>
      <c r="G84" s="34"/>
      <c r="H84" s="3"/>
      <c r="I84" s="3"/>
      <c r="J84" s="58">
        <v>9</v>
      </c>
      <c r="K84" s="32">
        <v>2</v>
      </c>
      <c r="L84" s="32">
        <f t="shared" si="15"/>
        <v>2</v>
      </c>
      <c r="M84" s="42">
        <f t="shared" si="16"/>
        <v>0</v>
      </c>
      <c r="N84" s="113"/>
      <c r="O84" s="113">
        <f t="shared" si="17"/>
        <v>0.22222222222222221</v>
      </c>
      <c r="Q84" s="1"/>
      <c r="R84" s="7"/>
      <c r="S84" s="1">
        <v>1</v>
      </c>
      <c r="T84" s="7"/>
      <c r="U84" s="187"/>
      <c r="V84" s="1">
        <v>1</v>
      </c>
      <c r="W84" s="7"/>
      <c r="X84" s="1"/>
      <c r="Y84" s="7"/>
      <c r="Z84" s="187"/>
      <c r="AA84" s="1"/>
      <c r="AB84" s="7"/>
      <c r="AC84" s="1"/>
      <c r="AD84" s="7"/>
      <c r="AE84" s="187"/>
      <c r="AF84" s="1"/>
      <c r="AG84" s="7"/>
      <c r="AH84" s="187"/>
      <c r="AI84" s="1"/>
      <c r="AJ84" s="7"/>
      <c r="AM84">
        <f t="shared" si="12"/>
        <v>0.25</v>
      </c>
      <c r="AO84">
        <f t="shared" si="13"/>
        <v>0.29069767441860467</v>
      </c>
    </row>
    <row r="85" spans="1:41" ht="21.95" customHeight="1">
      <c r="A85" s="177"/>
      <c r="B85" s="54">
        <v>22</v>
      </c>
      <c r="C85" s="3" t="s">
        <v>34</v>
      </c>
      <c r="D85" s="58">
        <v>0</v>
      </c>
      <c r="E85" s="32">
        <v>45</v>
      </c>
      <c r="F85" s="66">
        <f t="shared" si="14"/>
        <v>22.5</v>
      </c>
      <c r="G85" s="34"/>
      <c r="H85" s="3"/>
      <c r="I85" s="3"/>
      <c r="J85" s="58">
        <v>11</v>
      </c>
      <c r="K85" s="32">
        <v>2</v>
      </c>
      <c r="L85" s="32">
        <f t="shared" si="15"/>
        <v>2</v>
      </c>
      <c r="M85" s="42">
        <f t="shared" si="16"/>
        <v>2</v>
      </c>
      <c r="N85" s="113"/>
      <c r="O85" s="113">
        <f t="shared" si="17"/>
        <v>0.18181818181818182</v>
      </c>
      <c r="Q85" s="1">
        <v>1</v>
      </c>
      <c r="R85" s="7">
        <v>1</v>
      </c>
      <c r="S85" s="1">
        <v>1</v>
      </c>
      <c r="T85" s="7">
        <v>1</v>
      </c>
      <c r="U85" s="187"/>
      <c r="V85" s="1"/>
      <c r="W85" s="7"/>
      <c r="X85" s="1"/>
      <c r="Y85" s="7"/>
      <c r="Z85" s="187"/>
      <c r="AA85" s="1"/>
      <c r="AB85" s="7"/>
      <c r="AC85" s="1"/>
      <c r="AD85" s="7"/>
      <c r="AE85" s="187"/>
      <c r="AF85" s="1"/>
      <c r="AG85" s="7"/>
      <c r="AH85" s="187"/>
      <c r="AI85" s="1"/>
      <c r="AJ85" s="7"/>
      <c r="AM85">
        <f t="shared" si="12"/>
        <v>0.25</v>
      </c>
      <c r="AO85">
        <f t="shared" si="13"/>
        <v>0.29069767441860467</v>
      </c>
    </row>
    <row r="86" spans="1:41" ht="21.95" customHeight="1">
      <c r="A86" s="177"/>
      <c r="B86" s="54">
        <v>23</v>
      </c>
      <c r="C86" s="3" t="s">
        <v>37</v>
      </c>
      <c r="D86" s="58">
        <v>76</v>
      </c>
      <c r="E86" s="32">
        <v>60</v>
      </c>
      <c r="F86" s="66">
        <f t="shared" si="14"/>
        <v>68</v>
      </c>
      <c r="G86" s="34"/>
      <c r="H86" s="3"/>
      <c r="I86" s="3"/>
      <c r="J86" s="58">
        <v>6</v>
      </c>
      <c r="K86" s="32">
        <v>1</v>
      </c>
      <c r="L86" s="32">
        <f t="shared" si="15"/>
        <v>1</v>
      </c>
      <c r="M86" s="42">
        <f t="shared" si="16"/>
        <v>1</v>
      </c>
      <c r="N86" s="113"/>
      <c r="O86" s="113">
        <f t="shared" si="17"/>
        <v>0.16666666666666666</v>
      </c>
      <c r="Q86" s="1"/>
      <c r="R86" s="7"/>
      <c r="S86" s="1">
        <v>1</v>
      </c>
      <c r="T86" s="7">
        <v>1</v>
      </c>
      <c r="U86" s="187"/>
      <c r="V86" s="1"/>
      <c r="W86" s="7"/>
      <c r="X86" s="1"/>
      <c r="Y86" s="7"/>
      <c r="Z86" s="187"/>
      <c r="AA86" s="1"/>
      <c r="AB86" s="7"/>
      <c r="AC86" s="1"/>
      <c r="AD86" s="7"/>
      <c r="AE86" s="187"/>
      <c r="AF86" s="1"/>
      <c r="AG86" s="7"/>
      <c r="AH86" s="187"/>
      <c r="AI86" s="1"/>
      <c r="AJ86" s="7"/>
      <c r="AM86">
        <f t="shared" si="12"/>
        <v>0.125</v>
      </c>
      <c r="AO86">
        <f t="shared" si="13"/>
        <v>0.14534883720930233</v>
      </c>
    </row>
    <row r="87" spans="1:41" ht="21.95" customHeight="1">
      <c r="A87" s="177"/>
      <c r="B87" s="54">
        <v>24</v>
      </c>
      <c r="C87" s="3" t="s">
        <v>0</v>
      </c>
      <c r="D87" s="58">
        <v>84</v>
      </c>
      <c r="E87" s="32">
        <v>80</v>
      </c>
      <c r="F87" s="66">
        <f t="shared" si="14"/>
        <v>82</v>
      </c>
      <c r="G87" s="34"/>
      <c r="H87" s="3"/>
      <c r="I87" s="3"/>
      <c r="J87" s="58">
        <v>4</v>
      </c>
      <c r="K87" s="32">
        <v>1</v>
      </c>
      <c r="L87" s="32">
        <f t="shared" si="15"/>
        <v>1</v>
      </c>
      <c r="M87" s="42">
        <f t="shared" si="16"/>
        <v>1</v>
      </c>
      <c r="N87" s="113"/>
      <c r="O87" s="113">
        <f t="shared" si="17"/>
        <v>0.25</v>
      </c>
      <c r="Q87" s="1"/>
      <c r="R87" s="7"/>
      <c r="S87" s="1">
        <v>1</v>
      </c>
      <c r="T87" s="7">
        <v>1</v>
      </c>
      <c r="U87" s="187"/>
      <c r="V87" s="1"/>
      <c r="W87" s="7"/>
      <c r="X87" s="1"/>
      <c r="Y87" s="7"/>
      <c r="Z87" s="187"/>
      <c r="AA87" s="1"/>
      <c r="AB87" s="7"/>
      <c r="AC87" s="1"/>
      <c r="AD87" s="7"/>
      <c r="AE87" s="187"/>
      <c r="AF87" s="1"/>
      <c r="AG87" s="7"/>
      <c r="AH87" s="187"/>
      <c r="AI87" s="1"/>
      <c r="AJ87" s="7"/>
      <c r="AM87">
        <f t="shared" si="12"/>
        <v>0.125</v>
      </c>
      <c r="AO87">
        <f t="shared" si="13"/>
        <v>0.14534883720930233</v>
      </c>
    </row>
    <row r="88" spans="1:41" ht="21.95" customHeight="1">
      <c r="A88" s="177"/>
      <c r="B88" s="54">
        <v>25</v>
      </c>
      <c r="C88" s="3" t="s">
        <v>64</v>
      </c>
      <c r="D88" s="58">
        <v>13</v>
      </c>
      <c r="E88" s="32">
        <v>75</v>
      </c>
      <c r="F88" s="66">
        <f t="shared" si="14"/>
        <v>44</v>
      </c>
      <c r="G88" s="34"/>
      <c r="H88" s="3"/>
      <c r="I88" s="3"/>
      <c r="J88" s="58">
        <v>5</v>
      </c>
      <c r="K88" s="32">
        <v>1</v>
      </c>
      <c r="L88" s="32">
        <f t="shared" si="15"/>
        <v>1</v>
      </c>
      <c r="M88" s="42">
        <f t="shared" si="16"/>
        <v>0</v>
      </c>
      <c r="N88" s="113"/>
      <c r="O88" s="113">
        <f t="shared" si="17"/>
        <v>0.2</v>
      </c>
      <c r="Q88" s="1"/>
      <c r="R88" s="7"/>
      <c r="S88" s="1">
        <v>1</v>
      </c>
      <c r="T88" s="7"/>
      <c r="U88" s="187"/>
      <c r="V88" s="1"/>
      <c r="W88" s="7"/>
      <c r="X88" s="1"/>
      <c r="Y88" s="7"/>
      <c r="Z88" s="187"/>
      <c r="AA88" s="1"/>
      <c r="AB88" s="7"/>
      <c r="AC88" s="1"/>
      <c r="AD88" s="7"/>
      <c r="AE88" s="187"/>
      <c r="AF88" s="1"/>
      <c r="AG88" s="7"/>
      <c r="AH88" s="187"/>
      <c r="AI88" s="1"/>
      <c r="AJ88" s="7"/>
      <c r="AM88">
        <f t="shared" si="12"/>
        <v>0.125</v>
      </c>
      <c r="AO88">
        <f t="shared" si="13"/>
        <v>0.14534883720930233</v>
      </c>
    </row>
    <row r="89" spans="1:41" ht="21.95" customHeight="1">
      <c r="A89" s="177"/>
      <c r="B89" s="54">
        <v>26</v>
      </c>
      <c r="C89" s="3" t="s">
        <v>43</v>
      </c>
      <c r="D89" s="58">
        <v>86</v>
      </c>
      <c r="E89" s="32">
        <v>90</v>
      </c>
      <c r="F89" s="66">
        <f t="shared" si="14"/>
        <v>88</v>
      </c>
      <c r="G89" s="34"/>
      <c r="H89" s="3"/>
      <c r="I89" s="3"/>
      <c r="J89" s="58">
        <v>2</v>
      </c>
      <c r="K89" s="32">
        <v>1</v>
      </c>
      <c r="L89" s="32">
        <f t="shared" si="15"/>
        <v>1</v>
      </c>
      <c r="M89" s="42">
        <f t="shared" si="16"/>
        <v>0</v>
      </c>
      <c r="N89" s="113"/>
      <c r="O89" s="113">
        <f t="shared" si="17"/>
        <v>0.5</v>
      </c>
      <c r="Q89" s="1"/>
      <c r="R89" s="7"/>
      <c r="S89" s="1">
        <v>1</v>
      </c>
      <c r="T89" s="7"/>
      <c r="U89" s="187"/>
      <c r="V89" s="1"/>
      <c r="W89" s="7"/>
      <c r="X89" s="1"/>
      <c r="Y89" s="7"/>
      <c r="Z89" s="187"/>
      <c r="AA89" s="1"/>
      <c r="AB89" s="7"/>
      <c r="AC89" s="1"/>
      <c r="AD89" s="7"/>
      <c r="AE89" s="187"/>
      <c r="AF89" s="1"/>
      <c r="AG89" s="7"/>
      <c r="AH89" s="187"/>
      <c r="AI89" s="1"/>
      <c r="AJ89" s="7"/>
      <c r="AM89">
        <f t="shared" si="12"/>
        <v>0.125</v>
      </c>
      <c r="AO89">
        <f t="shared" si="13"/>
        <v>0.14534883720930233</v>
      </c>
    </row>
    <row r="90" spans="1:41" ht="21.95" customHeight="1">
      <c r="A90" s="177"/>
      <c r="B90" s="54">
        <v>27</v>
      </c>
      <c r="C90" s="3" t="s">
        <v>11</v>
      </c>
      <c r="D90" s="58">
        <v>81</v>
      </c>
      <c r="E90" s="32">
        <v>100</v>
      </c>
      <c r="F90" s="126">
        <f t="shared" si="14"/>
        <v>90.5</v>
      </c>
      <c r="G90" s="34"/>
      <c r="H90" s="3"/>
      <c r="I90" s="3"/>
      <c r="J90" s="58">
        <v>3</v>
      </c>
      <c r="K90" s="32">
        <v>1</v>
      </c>
      <c r="L90" s="32">
        <f t="shared" si="15"/>
        <v>1</v>
      </c>
      <c r="M90" s="42">
        <f t="shared" si="16"/>
        <v>0</v>
      </c>
      <c r="N90" s="113"/>
      <c r="O90" s="113">
        <f t="shared" si="17"/>
        <v>0.33333333333333331</v>
      </c>
      <c r="Q90" s="1">
        <v>1</v>
      </c>
      <c r="R90" s="7"/>
      <c r="S90" s="1"/>
      <c r="T90" s="7"/>
      <c r="U90" s="187"/>
      <c r="V90" s="1"/>
      <c r="W90" s="7"/>
      <c r="X90" s="1"/>
      <c r="Y90" s="7"/>
      <c r="Z90" s="187"/>
      <c r="AA90" s="1"/>
      <c r="AB90" s="7"/>
      <c r="AC90" s="1"/>
      <c r="AD90" s="7"/>
      <c r="AE90" s="187"/>
      <c r="AF90" s="1"/>
      <c r="AG90" s="7"/>
      <c r="AH90" s="187"/>
      <c r="AI90" s="1"/>
      <c r="AJ90" s="7"/>
      <c r="AM90">
        <f t="shared" si="12"/>
        <v>0.125</v>
      </c>
      <c r="AO90">
        <f t="shared" si="13"/>
        <v>0.14534883720930233</v>
      </c>
    </row>
    <row r="91" spans="1:41" ht="21.95" customHeight="1">
      <c r="A91" s="177"/>
      <c r="B91" s="54">
        <v>28</v>
      </c>
      <c r="C91" s="3" t="s">
        <v>48</v>
      </c>
      <c r="D91" s="58">
        <v>49</v>
      </c>
      <c r="E91" s="32">
        <v>80</v>
      </c>
      <c r="F91" s="66">
        <f t="shared" si="14"/>
        <v>64.5</v>
      </c>
      <c r="G91" s="34"/>
      <c r="H91" s="3"/>
      <c r="I91" s="3"/>
      <c r="J91" s="58">
        <v>2</v>
      </c>
      <c r="K91" s="32">
        <v>1</v>
      </c>
      <c r="L91" s="32">
        <f>Q91+S91+V91+X91+AA91+AC91+AF91+AI91</f>
        <v>1</v>
      </c>
      <c r="M91" s="42">
        <f t="shared" si="16"/>
        <v>0</v>
      </c>
      <c r="N91" s="113"/>
      <c r="O91" s="113">
        <f t="shared" si="17"/>
        <v>0.5</v>
      </c>
      <c r="Q91" s="1"/>
      <c r="R91" s="7"/>
      <c r="S91" s="1">
        <v>1</v>
      </c>
      <c r="T91" s="7"/>
      <c r="U91" s="187"/>
      <c r="V91" s="1"/>
      <c r="W91" s="7"/>
      <c r="X91" s="1"/>
      <c r="Y91" s="7"/>
      <c r="Z91" s="187"/>
      <c r="AA91" s="1"/>
      <c r="AB91" s="7"/>
      <c r="AC91" s="1"/>
      <c r="AD91" s="7"/>
      <c r="AE91" s="187"/>
      <c r="AF91" s="1"/>
      <c r="AG91" s="7"/>
      <c r="AH91" s="187"/>
      <c r="AI91" s="1"/>
      <c r="AJ91" s="7"/>
      <c r="AM91">
        <f t="shared" si="12"/>
        <v>0.125</v>
      </c>
      <c r="AO91">
        <f t="shared" si="13"/>
        <v>0.14534883720930233</v>
      </c>
    </row>
    <row r="92" spans="1:41" ht="21.95" customHeight="1">
      <c r="A92" s="177"/>
      <c r="B92" s="54">
        <v>29</v>
      </c>
      <c r="C92" s="3" t="s">
        <v>17</v>
      </c>
      <c r="D92" s="58">
        <v>65</v>
      </c>
      <c r="E92" s="32">
        <v>70</v>
      </c>
      <c r="F92" s="66">
        <f t="shared" si="14"/>
        <v>67.5</v>
      </c>
      <c r="G92" s="34"/>
      <c r="H92" s="3"/>
      <c r="I92" s="3"/>
      <c r="J92" s="58">
        <v>2</v>
      </c>
      <c r="K92" s="32">
        <v>1</v>
      </c>
      <c r="L92" s="32">
        <f t="shared" si="15"/>
        <v>1</v>
      </c>
      <c r="M92" s="42">
        <f t="shared" si="16"/>
        <v>0</v>
      </c>
      <c r="N92" s="113"/>
      <c r="O92" s="113">
        <f t="shared" si="17"/>
        <v>0.5</v>
      </c>
      <c r="Q92" s="1"/>
      <c r="R92" s="7"/>
      <c r="S92" s="1">
        <v>1</v>
      </c>
      <c r="T92" s="7"/>
      <c r="U92" s="187"/>
      <c r="V92" s="1"/>
      <c r="W92" s="7"/>
      <c r="X92" s="1"/>
      <c r="Y92" s="7"/>
      <c r="Z92" s="187"/>
      <c r="AA92" s="1"/>
      <c r="AB92" s="7"/>
      <c r="AC92" s="1"/>
      <c r="AD92" s="7"/>
      <c r="AE92" s="187"/>
      <c r="AF92" s="1"/>
      <c r="AG92" s="7"/>
      <c r="AH92" s="187"/>
      <c r="AI92" s="1"/>
      <c r="AJ92" s="7"/>
      <c r="AM92">
        <f t="shared" si="12"/>
        <v>0.125</v>
      </c>
      <c r="AO92">
        <f t="shared" si="13"/>
        <v>0.14534883720930233</v>
      </c>
    </row>
    <row r="93" spans="1:41" ht="21.95" customHeight="1">
      <c r="A93" s="177"/>
      <c r="B93" s="54">
        <v>30</v>
      </c>
      <c r="C93" s="3" t="s">
        <v>39</v>
      </c>
      <c r="D93" s="58">
        <v>70</v>
      </c>
      <c r="E93" s="32">
        <v>70</v>
      </c>
      <c r="F93" s="66">
        <f t="shared" si="14"/>
        <v>70</v>
      </c>
      <c r="G93" s="34"/>
      <c r="H93" s="3"/>
      <c r="I93" s="3"/>
      <c r="J93" s="58">
        <v>4</v>
      </c>
      <c r="K93" s="32">
        <v>1</v>
      </c>
      <c r="L93" s="32">
        <f t="shared" si="15"/>
        <v>1</v>
      </c>
      <c r="M93" s="42">
        <f t="shared" si="16"/>
        <v>0</v>
      </c>
      <c r="N93" s="113"/>
      <c r="O93" s="113">
        <f t="shared" si="17"/>
        <v>0.25</v>
      </c>
      <c r="Q93" s="1"/>
      <c r="R93" s="7"/>
      <c r="S93" s="1">
        <v>1</v>
      </c>
      <c r="T93" s="7"/>
      <c r="U93" s="187"/>
      <c r="V93" s="1"/>
      <c r="W93" s="7"/>
      <c r="X93" s="1"/>
      <c r="Y93" s="7"/>
      <c r="Z93" s="187"/>
      <c r="AA93" s="1"/>
      <c r="AB93" s="7"/>
      <c r="AC93" s="1"/>
      <c r="AD93" s="7"/>
      <c r="AE93" s="187"/>
      <c r="AF93" s="1"/>
      <c r="AG93" s="7"/>
      <c r="AH93" s="187"/>
      <c r="AI93" s="1"/>
      <c r="AJ93" s="7"/>
      <c r="AM93">
        <f t="shared" si="12"/>
        <v>0.125</v>
      </c>
      <c r="AO93">
        <f t="shared" si="13"/>
        <v>0.14534883720930233</v>
      </c>
    </row>
    <row r="94" spans="1:41" ht="21.95" customHeight="1">
      <c r="A94" s="177"/>
      <c r="B94" s="54">
        <v>31</v>
      </c>
      <c r="C94" s="3" t="s">
        <v>23</v>
      </c>
      <c r="D94" s="58">
        <v>59</v>
      </c>
      <c r="E94" s="32">
        <v>65</v>
      </c>
      <c r="F94" s="66">
        <f t="shared" si="14"/>
        <v>62</v>
      </c>
      <c r="G94" s="34">
        <v>2</v>
      </c>
      <c r="H94" s="3">
        <v>1</v>
      </c>
      <c r="I94" s="3">
        <v>10</v>
      </c>
      <c r="J94" s="58">
        <v>12</v>
      </c>
      <c r="K94" s="32">
        <v>1</v>
      </c>
      <c r="L94" s="32">
        <f t="shared" si="15"/>
        <v>1</v>
      </c>
      <c r="M94" s="42">
        <f t="shared" si="16"/>
        <v>0</v>
      </c>
      <c r="N94" s="113"/>
      <c r="O94" s="113">
        <f t="shared" si="17"/>
        <v>8.3333333333333329E-2</v>
      </c>
      <c r="Q94" s="1"/>
      <c r="R94" s="7"/>
      <c r="S94" s="1">
        <v>1</v>
      </c>
      <c r="T94" s="7"/>
      <c r="U94" s="187"/>
      <c r="V94" s="1"/>
      <c r="W94" s="7"/>
      <c r="X94" s="1"/>
      <c r="Y94" s="7"/>
      <c r="Z94" s="187"/>
      <c r="AA94" s="1"/>
      <c r="AB94" s="7"/>
      <c r="AC94" s="1"/>
      <c r="AD94" s="7"/>
      <c r="AE94" s="187"/>
      <c r="AF94" s="1"/>
      <c r="AG94" s="7"/>
      <c r="AH94" s="187"/>
      <c r="AI94" s="1"/>
      <c r="AJ94" s="7"/>
      <c r="AM94">
        <f t="shared" si="12"/>
        <v>0.125</v>
      </c>
      <c r="AO94">
        <f t="shared" si="13"/>
        <v>0.14534883720930233</v>
      </c>
    </row>
    <row r="95" spans="1:41" ht="21.95" customHeight="1">
      <c r="A95" s="177"/>
      <c r="B95" s="54">
        <v>32</v>
      </c>
      <c r="C95" s="3" t="s">
        <v>42</v>
      </c>
      <c r="D95" s="58">
        <v>38</v>
      </c>
      <c r="E95" s="32">
        <v>70</v>
      </c>
      <c r="F95" s="66">
        <f t="shared" si="14"/>
        <v>54</v>
      </c>
      <c r="G95" s="34"/>
      <c r="H95" s="3"/>
      <c r="I95" s="3"/>
      <c r="J95" s="58">
        <v>2</v>
      </c>
      <c r="K95" s="32">
        <v>1</v>
      </c>
      <c r="L95" s="32">
        <f t="shared" si="15"/>
        <v>1</v>
      </c>
      <c r="M95" s="42">
        <f t="shared" si="16"/>
        <v>1</v>
      </c>
      <c r="N95" s="113"/>
      <c r="O95" s="113">
        <f t="shared" si="17"/>
        <v>0.5</v>
      </c>
      <c r="Q95" s="1"/>
      <c r="R95" s="7"/>
      <c r="S95" s="1">
        <v>1</v>
      </c>
      <c r="T95" s="7">
        <v>1</v>
      </c>
      <c r="U95" s="187"/>
      <c r="V95" s="1"/>
      <c r="W95" s="7"/>
      <c r="X95" s="1"/>
      <c r="Y95" s="7"/>
      <c r="Z95" s="187"/>
      <c r="AA95" s="1"/>
      <c r="AB95" s="7"/>
      <c r="AC95" s="1"/>
      <c r="AD95" s="7"/>
      <c r="AE95" s="187"/>
      <c r="AF95" s="1"/>
      <c r="AG95" s="7"/>
      <c r="AH95" s="187"/>
      <c r="AI95" s="1"/>
      <c r="AJ95" s="7"/>
      <c r="AM95">
        <f t="shared" si="12"/>
        <v>0.125</v>
      </c>
      <c r="AO95">
        <f t="shared" si="13"/>
        <v>0.14534883720930233</v>
      </c>
    </row>
    <row r="96" spans="1:41" ht="21.95" customHeight="1">
      <c r="A96" s="177"/>
      <c r="B96" s="54">
        <v>33</v>
      </c>
      <c r="C96" s="3" t="s">
        <v>33</v>
      </c>
      <c r="D96" s="58">
        <v>62</v>
      </c>
      <c r="E96" s="32">
        <v>60</v>
      </c>
      <c r="F96" s="66">
        <f t="shared" si="14"/>
        <v>61</v>
      </c>
      <c r="G96" s="34"/>
      <c r="H96" s="3"/>
      <c r="I96" s="3"/>
      <c r="J96" s="58">
        <v>4</v>
      </c>
      <c r="K96" s="32">
        <v>1</v>
      </c>
      <c r="L96" s="32">
        <f t="shared" si="15"/>
        <v>1</v>
      </c>
      <c r="M96" s="42">
        <f t="shared" si="16"/>
        <v>0</v>
      </c>
      <c r="N96" s="113"/>
      <c r="O96" s="113">
        <f t="shared" si="17"/>
        <v>0.25</v>
      </c>
      <c r="Q96" s="1"/>
      <c r="R96" s="7"/>
      <c r="S96" s="1">
        <v>1</v>
      </c>
      <c r="T96" s="7"/>
      <c r="U96" s="187"/>
      <c r="V96" s="1"/>
      <c r="W96" s="7"/>
      <c r="X96" s="1"/>
      <c r="Y96" s="7"/>
      <c r="Z96" s="187"/>
      <c r="AA96" s="1"/>
      <c r="AB96" s="7"/>
      <c r="AC96" s="1"/>
      <c r="AD96" s="7"/>
      <c r="AE96" s="187"/>
      <c r="AF96" s="1"/>
      <c r="AG96" s="7"/>
      <c r="AH96" s="187"/>
      <c r="AI96" s="1"/>
      <c r="AJ96" s="7"/>
      <c r="AM96">
        <f t="shared" si="12"/>
        <v>0.125</v>
      </c>
      <c r="AO96">
        <f t="shared" si="13"/>
        <v>0.14534883720930233</v>
      </c>
    </row>
    <row r="97" spans="1:41" ht="18" customHeight="1">
      <c r="A97" s="177"/>
      <c r="B97" s="54">
        <v>34</v>
      </c>
      <c r="C97" s="3" t="s">
        <v>7</v>
      </c>
      <c r="D97" s="58">
        <v>77</v>
      </c>
      <c r="E97" s="32">
        <v>65</v>
      </c>
      <c r="F97" s="66">
        <f t="shared" si="14"/>
        <v>71</v>
      </c>
      <c r="G97" s="34"/>
      <c r="H97" s="3"/>
      <c r="I97" s="3"/>
      <c r="J97" s="58">
        <v>4</v>
      </c>
      <c r="K97" s="32">
        <v>1</v>
      </c>
      <c r="L97" s="32">
        <f t="shared" si="15"/>
        <v>1</v>
      </c>
      <c r="M97" s="42">
        <f t="shared" si="16"/>
        <v>1</v>
      </c>
      <c r="N97" s="113"/>
      <c r="O97" s="113">
        <f t="shared" si="17"/>
        <v>0.25</v>
      </c>
      <c r="Q97" s="1"/>
      <c r="R97" s="7"/>
      <c r="S97" s="1"/>
      <c r="T97" s="7"/>
      <c r="U97" s="187"/>
      <c r="V97" s="1">
        <v>1</v>
      </c>
      <c r="W97" s="7">
        <v>1</v>
      </c>
      <c r="X97" s="1"/>
      <c r="Y97" s="7"/>
      <c r="Z97" s="187"/>
      <c r="AA97" s="1"/>
      <c r="AB97" s="7"/>
      <c r="AC97" s="1"/>
      <c r="AD97" s="7"/>
      <c r="AE97" s="187"/>
      <c r="AF97" s="1"/>
      <c r="AG97" s="7"/>
      <c r="AH97" s="187"/>
      <c r="AI97" s="1"/>
      <c r="AJ97" s="7"/>
      <c r="AM97">
        <f t="shared" si="12"/>
        <v>0.125</v>
      </c>
      <c r="AO97">
        <f t="shared" si="13"/>
        <v>0.14534883720930233</v>
      </c>
    </row>
    <row r="98" spans="1:41" ht="18" hidden="1" customHeight="1">
      <c r="A98" s="177"/>
      <c r="B98" s="54">
        <v>35</v>
      </c>
      <c r="C98" s="3" t="s">
        <v>61</v>
      </c>
      <c r="D98" s="58">
        <v>59</v>
      </c>
      <c r="E98" s="32">
        <v>55</v>
      </c>
      <c r="F98" s="66">
        <f t="shared" si="14"/>
        <v>57</v>
      </c>
      <c r="G98" s="34"/>
      <c r="H98" s="3"/>
      <c r="I98" s="3"/>
      <c r="J98" s="74">
        <v>3</v>
      </c>
      <c r="K98" s="73">
        <v>1</v>
      </c>
      <c r="L98" s="33">
        <f t="shared" si="15"/>
        <v>0</v>
      </c>
      <c r="M98" s="42">
        <f t="shared" si="16"/>
        <v>0</v>
      </c>
      <c r="N98" s="113"/>
      <c r="O98" s="113"/>
      <c r="Q98" s="1"/>
      <c r="R98" s="7"/>
      <c r="S98" s="1"/>
      <c r="T98" s="7"/>
      <c r="U98" s="187"/>
      <c r="V98" s="1"/>
      <c r="W98" s="7"/>
      <c r="X98" s="1"/>
      <c r="Y98" s="7"/>
      <c r="Z98" s="187"/>
      <c r="AA98" s="1"/>
      <c r="AB98" s="7"/>
      <c r="AC98" s="1"/>
      <c r="AD98" s="7"/>
      <c r="AE98" s="187"/>
      <c r="AF98" s="1"/>
      <c r="AG98" s="7"/>
      <c r="AH98" s="187"/>
      <c r="AI98" s="1"/>
      <c r="AJ98" s="7"/>
    </row>
    <row r="99" spans="1:41" ht="18" hidden="1" customHeight="1" thickBot="1">
      <c r="A99" s="177"/>
      <c r="B99" s="54">
        <v>36</v>
      </c>
      <c r="C99" s="3" t="s">
        <v>6</v>
      </c>
      <c r="D99" s="58">
        <v>66</v>
      </c>
      <c r="E99" s="32">
        <v>40</v>
      </c>
      <c r="F99" s="68">
        <f t="shared" si="14"/>
        <v>53</v>
      </c>
      <c r="G99" s="34"/>
      <c r="H99" s="3"/>
      <c r="I99" s="3"/>
      <c r="J99" s="74">
        <v>1</v>
      </c>
      <c r="K99" s="73">
        <v>0</v>
      </c>
      <c r="L99" s="33">
        <f t="shared" si="15"/>
        <v>0</v>
      </c>
      <c r="M99" s="42">
        <f t="shared" si="16"/>
        <v>0</v>
      </c>
      <c r="N99" s="113"/>
      <c r="O99" s="113"/>
      <c r="Q99" s="1"/>
      <c r="R99" s="7"/>
      <c r="S99" s="1"/>
      <c r="T99" s="7"/>
      <c r="U99" s="187"/>
      <c r="V99" s="1"/>
      <c r="W99" s="7"/>
      <c r="X99" s="1"/>
      <c r="Y99" s="7"/>
      <c r="Z99" s="187"/>
      <c r="AA99" s="1"/>
      <c r="AB99" s="7"/>
      <c r="AC99" s="1"/>
      <c r="AD99" s="7"/>
      <c r="AE99" s="187"/>
      <c r="AF99" s="1"/>
      <c r="AG99" s="7"/>
      <c r="AH99" s="187"/>
      <c r="AI99" s="1"/>
      <c r="AJ99" s="7"/>
    </row>
    <row r="100" spans="1:41" ht="18" hidden="1" customHeight="1">
      <c r="A100" s="177"/>
      <c r="B100" s="54">
        <v>37</v>
      </c>
      <c r="C100" s="3"/>
      <c r="D100" s="31"/>
      <c r="E100" s="92"/>
      <c r="F100" s="14"/>
      <c r="G100" s="34"/>
      <c r="H100" s="3"/>
      <c r="I100" s="3"/>
      <c r="J100" s="58"/>
      <c r="K100" s="32"/>
      <c r="L100" s="32">
        <f t="shared" si="15"/>
        <v>0</v>
      </c>
      <c r="M100" s="42">
        <f t="shared" si="16"/>
        <v>0</v>
      </c>
      <c r="N100" s="113"/>
      <c r="O100" s="113"/>
      <c r="Q100" s="1"/>
      <c r="R100" s="7"/>
      <c r="S100" s="1"/>
      <c r="T100" s="7"/>
      <c r="U100" s="187"/>
      <c r="V100" s="1"/>
      <c r="W100" s="7"/>
      <c r="X100" s="1"/>
      <c r="Y100" s="7"/>
      <c r="Z100" s="187"/>
      <c r="AA100" s="1"/>
      <c r="AB100" s="7"/>
      <c r="AC100" s="1"/>
      <c r="AD100" s="7"/>
      <c r="AE100" s="187"/>
      <c r="AF100" s="1"/>
      <c r="AG100" s="7"/>
      <c r="AH100" s="187"/>
      <c r="AI100" s="1"/>
      <c r="AJ100" s="7"/>
    </row>
    <row r="101" spans="1:41" ht="18" hidden="1" customHeight="1">
      <c r="A101" s="177"/>
      <c r="B101" s="54">
        <v>38</v>
      </c>
      <c r="C101" s="3"/>
      <c r="D101" s="35"/>
      <c r="E101" s="34"/>
      <c r="F101" s="36"/>
      <c r="G101" s="34"/>
      <c r="H101" s="3"/>
      <c r="I101" s="3"/>
      <c r="J101" s="58"/>
      <c r="K101" s="32"/>
      <c r="L101" s="32">
        <f t="shared" si="15"/>
        <v>0</v>
      </c>
      <c r="M101" s="42">
        <f t="shared" si="16"/>
        <v>0</v>
      </c>
      <c r="N101" s="113"/>
      <c r="O101" s="113"/>
      <c r="Q101" s="1"/>
      <c r="R101" s="7"/>
      <c r="S101" s="1"/>
      <c r="T101" s="7"/>
      <c r="U101" s="187"/>
      <c r="V101" s="1"/>
      <c r="W101" s="7"/>
      <c r="X101" s="1"/>
      <c r="Y101" s="7"/>
      <c r="Z101" s="187"/>
      <c r="AA101" s="1"/>
      <c r="AB101" s="7"/>
      <c r="AC101" s="1"/>
      <c r="AD101" s="7"/>
      <c r="AE101" s="187"/>
      <c r="AF101" s="1"/>
      <c r="AG101" s="7"/>
      <c r="AH101" s="187"/>
      <c r="AI101" s="1"/>
      <c r="AJ101" s="7"/>
    </row>
    <row r="102" spans="1:41" ht="18" hidden="1" customHeight="1">
      <c r="A102" s="177"/>
      <c r="B102" s="54">
        <v>39</v>
      </c>
      <c r="C102" s="3"/>
      <c r="D102" s="35"/>
      <c r="E102" s="34"/>
      <c r="F102" s="36"/>
      <c r="G102" s="34"/>
      <c r="H102" s="3"/>
      <c r="I102" s="3"/>
      <c r="J102" s="58"/>
      <c r="K102" s="32"/>
      <c r="L102" s="32">
        <f t="shared" si="15"/>
        <v>0</v>
      </c>
      <c r="M102" s="42">
        <f t="shared" si="16"/>
        <v>0</v>
      </c>
      <c r="N102" s="113"/>
      <c r="O102" s="113"/>
      <c r="Q102" s="1"/>
      <c r="R102" s="7"/>
      <c r="S102" s="1"/>
      <c r="T102" s="7"/>
      <c r="U102" s="187"/>
      <c r="V102" s="1"/>
      <c r="W102" s="7"/>
      <c r="X102" s="1"/>
      <c r="Y102" s="7"/>
      <c r="Z102" s="187"/>
      <c r="AA102" s="1"/>
      <c r="AB102" s="7"/>
      <c r="AC102" s="1"/>
      <c r="AD102" s="7"/>
      <c r="AE102" s="187"/>
      <c r="AF102" s="1"/>
      <c r="AG102" s="7"/>
      <c r="AH102" s="187"/>
      <c r="AI102" s="1"/>
      <c r="AJ102" s="7"/>
    </row>
    <row r="103" spans="1:41" ht="18" hidden="1" customHeight="1">
      <c r="A103" s="177"/>
      <c r="B103" s="54">
        <v>40</v>
      </c>
      <c r="C103" s="3"/>
      <c r="D103" s="35"/>
      <c r="E103" s="34"/>
      <c r="F103" s="36"/>
      <c r="G103" s="34"/>
      <c r="H103" s="3"/>
      <c r="I103" s="3"/>
      <c r="J103" s="58"/>
      <c r="K103" s="32"/>
      <c r="L103" s="32">
        <f t="shared" si="15"/>
        <v>0</v>
      </c>
      <c r="M103" s="42">
        <f t="shared" si="16"/>
        <v>0</v>
      </c>
      <c r="N103" s="113"/>
      <c r="O103" s="113"/>
      <c r="Q103" s="1"/>
      <c r="R103" s="7"/>
      <c r="S103" s="1"/>
      <c r="T103" s="7"/>
      <c r="U103" s="187"/>
      <c r="V103" s="1"/>
      <c r="W103" s="7"/>
      <c r="X103" s="1"/>
      <c r="Y103" s="7"/>
      <c r="Z103" s="187"/>
      <c r="AA103" s="1"/>
      <c r="AB103" s="7"/>
      <c r="AC103" s="1"/>
      <c r="AD103" s="7"/>
      <c r="AE103" s="187"/>
      <c r="AF103" s="1"/>
      <c r="AG103" s="7"/>
      <c r="AH103" s="187"/>
      <c r="AI103" s="1"/>
      <c r="AJ103" s="7"/>
    </row>
    <row r="104" spans="1:41" ht="18" hidden="1" customHeight="1">
      <c r="A104" s="177"/>
      <c r="B104" s="54">
        <v>41</v>
      </c>
      <c r="C104" s="3"/>
      <c r="D104" s="35"/>
      <c r="E104" s="34"/>
      <c r="F104" s="36"/>
      <c r="G104" s="34"/>
      <c r="H104" s="3"/>
      <c r="I104" s="3"/>
      <c r="J104" s="58"/>
      <c r="K104" s="32"/>
      <c r="L104" s="32">
        <f t="shared" si="15"/>
        <v>0</v>
      </c>
      <c r="M104" s="42">
        <f t="shared" si="16"/>
        <v>0</v>
      </c>
      <c r="N104" s="113"/>
      <c r="O104" s="113"/>
      <c r="Q104" s="1"/>
      <c r="R104" s="7"/>
      <c r="S104" s="1"/>
      <c r="T104" s="7"/>
      <c r="U104" s="187"/>
      <c r="V104" s="1"/>
      <c r="W104" s="7"/>
      <c r="X104" s="1"/>
      <c r="Y104" s="7"/>
      <c r="Z104" s="187"/>
      <c r="AA104" s="1"/>
      <c r="AB104" s="7"/>
      <c r="AC104" s="1"/>
      <c r="AD104" s="7"/>
      <c r="AE104" s="187"/>
      <c r="AF104" s="1"/>
      <c r="AG104" s="7"/>
      <c r="AH104" s="187"/>
      <c r="AI104" s="1"/>
      <c r="AJ104" s="7"/>
    </row>
    <row r="105" spans="1:41" ht="18" hidden="1" customHeight="1">
      <c r="A105" s="177"/>
      <c r="B105" s="54">
        <v>42</v>
      </c>
      <c r="C105" s="3"/>
      <c r="D105" s="35"/>
      <c r="E105" s="34"/>
      <c r="F105" s="36"/>
      <c r="G105" s="34"/>
      <c r="H105" s="3"/>
      <c r="I105" s="3"/>
      <c r="J105" s="58"/>
      <c r="K105" s="32"/>
      <c r="L105" s="32">
        <f t="shared" si="15"/>
        <v>0</v>
      </c>
      <c r="M105" s="42">
        <f t="shared" si="16"/>
        <v>0</v>
      </c>
      <c r="N105" s="113"/>
      <c r="O105" s="113"/>
      <c r="Q105" s="1"/>
      <c r="R105" s="7"/>
      <c r="S105" s="1"/>
      <c r="T105" s="7"/>
      <c r="U105" s="187"/>
      <c r="V105" s="1"/>
      <c r="W105" s="7"/>
      <c r="X105" s="1"/>
      <c r="Y105" s="7"/>
      <c r="Z105" s="187"/>
      <c r="AA105" s="1"/>
      <c r="AB105" s="7"/>
      <c r="AC105" s="1"/>
      <c r="AD105" s="7"/>
      <c r="AE105" s="187"/>
      <c r="AF105" s="1"/>
      <c r="AG105" s="7"/>
      <c r="AH105" s="187"/>
      <c r="AI105" s="1"/>
      <c r="AJ105" s="7"/>
    </row>
    <row r="106" spans="1:41" ht="18" hidden="1" customHeight="1">
      <c r="A106" s="177"/>
      <c r="B106" s="54">
        <v>43</v>
      </c>
      <c r="C106" s="3"/>
      <c r="D106" s="35"/>
      <c r="E106" s="34"/>
      <c r="F106" s="36"/>
      <c r="G106" s="34"/>
      <c r="H106" s="3"/>
      <c r="I106" s="3"/>
      <c r="J106" s="58"/>
      <c r="K106" s="32"/>
      <c r="L106" s="32">
        <f t="shared" si="15"/>
        <v>0</v>
      </c>
      <c r="M106" s="42">
        <f t="shared" si="16"/>
        <v>0</v>
      </c>
      <c r="N106" s="113"/>
      <c r="O106" s="113"/>
      <c r="Q106" s="1"/>
      <c r="R106" s="7"/>
      <c r="S106" s="1"/>
      <c r="T106" s="7"/>
      <c r="U106" s="187"/>
      <c r="V106" s="1"/>
      <c r="W106" s="7"/>
      <c r="X106" s="1"/>
      <c r="Y106" s="7"/>
      <c r="Z106" s="187"/>
      <c r="AA106" s="1"/>
      <c r="AB106" s="7"/>
      <c r="AC106" s="1"/>
      <c r="AD106" s="7"/>
      <c r="AE106" s="187"/>
      <c r="AF106" s="1"/>
      <c r="AG106" s="7"/>
      <c r="AH106" s="187"/>
      <c r="AI106" s="1"/>
      <c r="AJ106" s="7"/>
    </row>
    <row r="107" spans="1:41" ht="18" hidden="1" customHeight="1">
      <c r="A107" s="177"/>
      <c r="B107" s="54">
        <v>44</v>
      </c>
      <c r="C107" s="3"/>
      <c r="D107" s="35"/>
      <c r="E107" s="34"/>
      <c r="F107" s="36"/>
      <c r="G107" s="34"/>
      <c r="H107" s="3"/>
      <c r="I107" s="3"/>
      <c r="J107" s="58"/>
      <c r="K107" s="32"/>
      <c r="L107" s="32">
        <f t="shared" si="15"/>
        <v>0</v>
      </c>
      <c r="M107" s="42">
        <f t="shared" si="16"/>
        <v>0</v>
      </c>
      <c r="N107" s="113"/>
      <c r="O107" s="113"/>
      <c r="Q107" s="1"/>
      <c r="R107" s="7"/>
      <c r="S107" s="1"/>
      <c r="T107" s="7"/>
      <c r="U107" s="187"/>
      <c r="V107" s="1"/>
      <c r="W107" s="7"/>
      <c r="X107" s="1"/>
      <c r="Y107" s="7"/>
      <c r="Z107" s="187"/>
      <c r="AA107" s="1"/>
      <c r="AB107" s="7"/>
      <c r="AC107" s="1"/>
      <c r="AD107" s="7"/>
      <c r="AE107" s="187"/>
      <c r="AF107" s="1"/>
      <c r="AG107" s="7"/>
      <c r="AH107" s="187"/>
      <c r="AI107" s="1"/>
      <c r="AJ107" s="7"/>
    </row>
    <row r="108" spans="1:41" ht="18" hidden="1" customHeight="1">
      <c r="A108" s="177"/>
      <c r="B108" s="54">
        <v>45</v>
      </c>
      <c r="C108" s="3"/>
      <c r="D108" s="35"/>
      <c r="E108" s="34"/>
      <c r="F108" s="36"/>
      <c r="G108" s="34"/>
      <c r="H108" s="3"/>
      <c r="I108" s="3"/>
      <c r="J108" s="58"/>
      <c r="K108" s="32"/>
      <c r="L108" s="32">
        <f t="shared" si="15"/>
        <v>0</v>
      </c>
      <c r="M108" s="42">
        <f t="shared" si="16"/>
        <v>0</v>
      </c>
      <c r="N108" s="113"/>
      <c r="O108" s="113"/>
      <c r="Q108" s="1"/>
      <c r="R108" s="7"/>
      <c r="S108" s="1"/>
      <c r="T108" s="7"/>
      <c r="U108" s="187"/>
      <c r="V108" s="1"/>
      <c r="W108" s="7"/>
      <c r="X108" s="1"/>
      <c r="Y108" s="7"/>
      <c r="Z108" s="187"/>
      <c r="AA108" s="1"/>
      <c r="AB108" s="7"/>
      <c r="AC108" s="1"/>
      <c r="AD108" s="7"/>
      <c r="AE108" s="187"/>
      <c r="AF108" s="1"/>
      <c r="AG108" s="7"/>
      <c r="AH108" s="187"/>
      <c r="AI108" s="1"/>
      <c r="AJ108" s="7"/>
    </row>
    <row r="109" spans="1:41" ht="18" hidden="1" customHeight="1">
      <c r="A109" s="177"/>
      <c r="B109" s="54">
        <v>46</v>
      </c>
      <c r="C109" s="3"/>
      <c r="D109" s="35"/>
      <c r="E109" s="34"/>
      <c r="F109" s="36"/>
      <c r="G109" s="34"/>
      <c r="H109" s="3"/>
      <c r="I109" s="3"/>
      <c r="J109" s="58"/>
      <c r="K109" s="32"/>
      <c r="L109" s="32">
        <f t="shared" si="15"/>
        <v>0</v>
      </c>
      <c r="M109" s="42">
        <f t="shared" si="16"/>
        <v>0</v>
      </c>
      <c r="N109" s="113"/>
      <c r="O109" s="113"/>
      <c r="Q109" s="1"/>
      <c r="R109" s="7"/>
      <c r="S109" s="1"/>
      <c r="T109" s="7"/>
      <c r="U109" s="187"/>
      <c r="V109" s="1"/>
      <c r="W109" s="7"/>
      <c r="X109" s="1"/>
      <c r="Y109" s="7"/>
      <c r="Z109" s="187"/>
      <c r="AA109" s="1"/>
      <c r="AB109" s="7"/>
      <c r="AC109" s="1"/>
      <c r="AD109" s="7"/>
      <c r="AE109" s="187"/>
      <c r="AF109" s="1"/>
      <c r="AG109" s="7"/>
      <c r="AH109" s="187"/>
      <c r="AI109" s="1"/>
      <c r="AJ109" s="7"/>
    </row>
    <row r="110" spans="1:41" ht="18" hidden="1" customHeight="1">
      <c r="A110" s="177"/>
      <c r="B110" s="54">
        <v>47</v>
      </c>
      <c r="C110" s="3"/>
      <c r="D110" s="35"/>
      <c r="E110" s="34"/>
      <c r="F110" s="36"/>
      <c r="G110" s="34"/>
      <c r="H110" s="3"/>
      <c r="I110" s="3"/>
      <c r="J110" s="58"/>
      <c r="K110" s="32"/>
      <c r="L110" s="32">
        <f t="shared" si="15"/>
        <v>0</v>
      </c>
      <c r="M110" s="42">
        <f t="shared" si="16"/>
        <v>0</v>
      </c>
      <c r="N110" s="113"/>
      <c r="O110" s="113"/>
      <c r="Q110" s="1"/>
      <c r="R110" s="7"/>
      <c r="S110" s="1"/>
      <c r="T110" s="7"/>
      <c r="U110" s="187"/>
      <c r="V110" s="1"/>
      <c r="W110" s="7"/>
      <c r="X110" s="1"/>
      <c r="Y110" s="7"/>
      <c r="Z110" s="187"/>
      <c r="AA110" s="1"/>
      <c r="AB110" s="7"/>
      <c r="AC110" s="1"/>
      <c r="AD110" s="7"/>
      <c r="AE110" s="187"/>
      <c r="AF110" s="1"/>
      <c r="AG110" s="7"/>
      <c r="AH110" s="187"/>
      <c r="AI110" s="1"/>
      <c r="AJ110" s="7"/>
    </row>
    <row r="111" spans="1:41" ht="18" hidden="1" customHeight="1">
      <c r="A111" s="177"/>
      <c r="B111" s="54">
        <v>48</v>
      </c>
      <c r="C111" s="3"/>
      <c r="D111" s="35"/>
      <c r="E111" s="34"/>
      <c r="F111" s="36"/>
      <c r="G111" s="34"/>
      <c r="H111" s="3"/>
      <c r="I111" s="3"/>
      <c r="J111" s="58"/>
      <c r="K111" s="32"/>
      <c r="L111" s="32">
        <f t="shared" si="15"/>
        <v>0</v>
      </c>
      <c r="M111" s="42">
        <f t="shared" si="16"/>
        <v>0</v>
      </c>
      <c r="N111" s="113"/>
      <c r="O111" s="113"/>
      <c r="Q111" s="1"/>
      <c r="R111" s="7"/>
      <c r="S111" s="1"/>
      <c r="T111" s="7"/>
      <c r="U111" s="187"/>
      <c r="V111" s="1"/>
      <c r="W111" s="7"/>
      <c r="X111" s="1"/>
      <c r="Y111" s="7"/>
      <c r="Z111" s="187"/>
      <c r="AA111" s="1"/>
      <c r="AB111" s="7"/>
      <c r="AC111" s="1"/>
      <c r="AD111" s="7"/>
      <c r="AE111" s="187"/>
      <c r="AF111" s="1"/>
      <c r="AG111" s="7"/>
      <c r="AH111" s="187"/>
      <c r="AI111" s="1"/>
      <c r="AJ111" s="7"/>
    </row>
    <row r="112" spans="1:41" ht="0.75" customHeight="1" thickBot="1">
      <c r="A112" s="178"/>
      <c r="B112" s="54">
        <v>49</v>
      </c>
      <c r="C112" s="3"/>
      <c r="D112" s="37"/>
      <c r="E112" s="62"/>
      <c r="F112" s="38"/>
      <c r="G112" s="34"/>
      <c r="H112" s="3"/>
      <c r="I112" s="3"/>
      <c r="J112" s="59"/>
      <c r="K112" s="49"/>
      <c r="L112" s="49">
        <f t="shared" si="15"/>
        <v>0</v>
      </c>
      <c r="M112" s="50">
        <f t="shared" si="16"/>
        <v>0</v>
      </c>
      <c r="N112" s="113"/>
      <c r="O112" s="113"/>
      <c r="Q112" s="4"/>
      <c r="R112" s="26"/>
      <c r="S112" s="4"/>
      <c r="T112" s="26"/>
      <c r="U112" s="187"/>
      <c r="V112" s="4"/>
      <c r="W112" s="26"/>
      <c r="X112" s="4"/>
      <c r="Y112" s="26"/>
      <c r="Z112" s="187"/>
      <c r="AA112" s="4"/>
      <c r="AB112" s="26"/>
      <c r="AC112" s="4"/>
      <c r="AD112" s="26"/>
      <c r="AE112" s="187"/>
      <c r="AF112" s="4"/>
      <c r="AG112" s="26"/>
      <c r="AH112" s="187"/>
      <c r="AI112" s="4"/>
      <c r="AJ112" s="26"/>
    </row>
    <row r="113" spans="1:41" ht="24.95" customHeight="1">
      <c r="A113" s="55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113"/>
      <c r="O113" s="113"/>
      <c r="Q113" s="27">
        <f>SUM(Q64:Q112)</f>
        <v>13</v>
      </c>
      <c r="R113" s="28">
        <f>SUM(R64:R112)</f>
        <v>2</v>
      </c>
      <c r="S113" s="27">
        <f>SUM(S64:S112)</f>
        <v>28</v>
      </c>
      <c r="T113" s="28">
        <f>SUM(T64:T112)</f>
        <v>11</v>
      </c>
      <c r="U113" s="187"/>
      <c r="V113" s="27">
        <f>SUM(V64:V112)</f>
        <v>9</v>
      </c>
      <c r="W113" s="28">
        <f>SUM(W64:W112)</f>
        <v>2</v>
      </c>
      <c r="X113" s="27">
        <f>SUM(X64:X112)</f>
        <v>3</v>
      </c>
      <c r="Y113" s="28">
        <f>SUM(Y64:Y112)</f>
        <v>0</v>
      </c>
      <c r="Z113" s="187"/>
      <c r="AA113" s="27">
        <f>SUM(AA64:AA112)</f>
        <v>9</v>
      </c>
      <c r="AB113" s="28">
        <f>SUM(AB64:AB112)</f>
        <v>2</v>
      </c>
      <c r="AC113" s="27">
        <f>SUM(AC64:AC112)</f>
        <v>8</v>
      </c>
      <c r="AD113" s="28">
        <f>SUM(AD64:AD112)</f>
        <v>4</v>
      </c>
      <c r="AE113" s="187"/>
      <c r="AF113" s="27">
        <f>SUM(AF64:AF112)</f>
        <v>4</v>
      </c>
      <c r="AG113" s="28">
        <f>SUM(AG64:AG112)</f>
        <v>0</v>
      </c>
      <c r="AH113" s="187"/>
      <c r="AI113" s="27">
        <f>SUM(AI64:AI112)</f>
        <v>6</v>
      </c>
      <c r="AJ113" s="28">
        <f>SUM(AJ64:AJ112)</f>
        <v>1</v>
      </c>
    </row>
    <row r="114" spans="1:41" ht="24.95" hidden="1" customHeight="1" thickBot="1">
      <c r="A114" s="51"/>
      <c r="B114" s="93"/>
      <c r="C114" s="93"/>
      <c r="D114" s="94"/>
      <c r="E114" s="94"/>
      <c r="F114" s="94"/>
      <c r="G114" s="93"/>
      <c r="H114" s="93"/>
      <c r="I114" s="93"/>
      <c r="J114" s="94"/>
      <c r="K114" s="94"/>
      <c r="L114" s="94"/>
      <c r="M114" s="94"/>
      <c r="N114" s="94"/>
      <c r="O114" s="94"/>
      <c r="Q114" s="179"/>
      <c r="R114" s="180"/>
      <c r="S114" s="180"/>
      <c r="T114" s="181"/>
      <c r="U114" s="187"/>
      <c r="V114" s="179"/>
      <c r="W114" s="180"/>
      <c r="X114" s="180"/>
      <c r="Y114" s="181"/>
      <c r="Z114" s="187"/>
      <c r="AA114" s="179"/>
      <c r="AB114" s="180"/>
      <c r="AC114" s="180"/>
      <c r="AD114" s="181"/>
      <c r="AE114" s="187"/>
      <c r="AF114" s="179"/>
      <c r="AG114" s="180"/>
      <c r="AH114" s="187"/>
      <c r="AI114" s="179"/>
      <c r="AJ114" s="181"/>
    </row>
    <row r="115" spans="1:41" ht="37.5" hidden="1" customHeight="1" thickBot="1">
      <c r="A115" s="51"/>
      <c r="B115" s="159"/>
      <c r="C115" s="160"/>
      <c r="D115" s="160"/>
      <c r="E115" s="160"/>
      <c r="F115" s="160"/>
      <c r="G115" s="161"/>
      <c r="H115" s="99"/>
      <c r="I115" s="99"/>
      <c r="J115" s="101">
        <f>AVERAGEIFS(J64:J99, F64:F99, "&lt;"&amp;I54, F64:F99, "&gt;="&amp;H54)</f>
        <v>6.8888888888888893</v>
      </c>
      <c r="K115" s="101">
        <f>AVERAGEIFS(K64:K99, F64:F99, "&lt;"&amp;I54, F64:F99, "&gt;="&amp;H54)</f>
        <v>2.7777777777777777</v>
      </c>
      <c r="L115" s="101">
        <f>AVERAGEIFS(L64:L99, F64:F99, "&lt;"&amp;I54, F64:F99, "&gt;="&amp;H54)</f>
        <v>2.5555555555555554</v>
      </c>
      <c r="M115" s="102">
        <f>AVERAGEIFS(M64:M99, F64:F99, "&lt;"&amp;I54, F64:F99, "&gt;="&amp;H54)</f>
        <v>1</v>
      </c>
      <c r="N115" s="117"/>
      <c r="O115" s="117"/>
      <c r="Q115" s="168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70"/>
    </row>
    <row r="116" spans="1:41" ht="36" hidden="1" customHeight="1" thickBot="1">
      <c r="A116" s="51"/>
      <c r="B116" s="162"/>
      <c r="C116" s="163"/>
      <c r="D116" s="163"/>
      <c r="E116" s="163"/>
      <c r="F116" s="163"/>
      <c r="G116" s="164"/>
      <c r="H116" s="99"/>
      <c r="I116" s="86">
        <f>I55</f>
        <v>60</v>
      </c>
      <c r="J116" s="32">
        <f>AVERAGEIF(F64:F99,"&gt;"&amp;I116,J64:J99)</f>
        <v>6.6296296296296298</v>
      </c>
      <c r="K116" s="32">
        <f>AVERAGEIF(F64:F99,"&gt;"&amp;I116,K64:K99)</f>
        <v>2.5555555555555554</v>
      </c>
      <c r="L116" s="41">
        <f>AVERAGEIF(F64:F99,"&gt;"&amp;I116,L64:L99)</f>
        <v>2.4814814814814814</v>
      </c>
      <c r="M116" s="42">
        <f>AVERAGEIF(F64:F99,"&gt;"&amp;I116,M64:M99)</f>
        <v>0.59259259259259256</v>
      </c>
      <c r="N116" s="113"/>
      <c r="O116" s="113"/>
    </row>
    <row r="117" spans="1:41" ht="32.25" hidden="1" customHeight="1">
      <c r="A117" s="51"/>
      <c r="B117" s="162"/>
      <c r="C117" s="163"/>
      <c r="D117" s="163"/>
      <c r="E117" s="163"/>
      <c r="F117" s="163"/>
      <c r="G117" s="164"/>
      <c r="H117" s="138"/>
      <c r="I117" s="139">
        <f>I56</f>
        <v>75</v>
      </c>
      <c r="J117" s="32">
        <f>AVERAGEIF(F64:F99,"&gt;"&amp;I117,J64:J99)</f>
        <v>6.615384615384615</v>
      </c>
      <c r="K117" s="32">
        <f>AVERAGEIF(F64:F99,"&gt;"&amp;I117,K64:K99)</f>
        <v>3</v>
      </c>
      <c r="L117" s="32">
        <f>AVERAGEIF(F64:F99,"&gt;"&amp;I117,L64:L99)</f>
        <v>2.8461538461538463</v>
      </c>
      <c r="M117" s="42">
        <f>AVERAGEIF(F64:F99,"&gt;"&amp;I117,M64:M99)</f>
        <v>0.61538461538461542</v>
      </c>
      <c r="N117" s="113"/>
      <c r="O117" s="113"/>
    </row>
    <row r="118" spans="1:41" ht="44.25" customHeight="1" thickBot="1">
      <c r="A118" s="56"/>
      <c r="B118" s="196"/>
      <c r="C118" s="196"/>
      <c r="D118" s="196"/>
      <c r="E118" s="196"/>
      <c r="F118" s="196"/>
      <c r="G118" s="196"/>
      <c r="H118" s="196"/>
      <c r="I118" s="196"/>
      <c r="J118" s="137">
        <f>AVERAGE(J64:J97)</f>
        <v>6.882352941176471</v>
      </c>
      <c r="K118" s="45">
        <f>AVERAGE(K64:K97)</f>
        <v>2.4117647058823528</v>
      </c>
      <c r="L118" s="45">
        <f t="shared" ref="L118:M118" si="18">AVERAGE(L64:L99)</f>
        <v>2.2222222222222223</v>
      </c>
      <c r="M118" s="45">
        <f t="shared" si="18"/>
        <v>0.61111111111111116</v>
      </c>
      <c r="N118" s="119"/>
      <c r="O118" s="119"/>
      <c r="AL118" s="136" t="s">
        <v>122</v>
      </c>
      <c r="AM118" s="134">
        <f>AVERAGE(AM64:AM97)</f>
        <v>0.3014705882352941</v>
      </c>
      <c r="AO118" s="134">
        <f>AVERAGE(AO64:AO97)</f>
        <v>0.35054719562243519</v>
      </c>
    </row>
    <row r="119" spans="1:41" ht="32.25" customHeight="1">
      <c r="AL119" s="146" t="s">
        <v>128</v>
      </c>
      <c r="AM119" s="135">
        <f>_xlfn.STDEV.P(AM64:AM97)</f>
        <v>0.17965870180692081</v>
      </c>
      <c r="AO119" s="135">
        <f>_xlfn.STDEV.P(AO64:AO97)</f>
        <v>0.20890546721734898</v>
      </c>
    </row>
    <row r="120" spans="1:41" ht="56.25" customHeight="1">
      <c r="B120" s="141"/>
      <c r="C120" s="140"/>
      <c r="D120" s="107">
        <f>COUNTIFS(F64:F97, "&lt;"&amp;I54, F64:F97, "&gt;="&amp;H54)</f>
        <v>9</v>
      </c>
      <c r="E120" s="107"/>
      <c r="F120" s="107"/>
      <c r="G120" s="107"/>
      <c r="H120" s="107"/>
      <c r="I120" s="107"/>
      <c r="J120" s="109" t="s">
        <v>109</v>
      </c>
      <c r="K120" s="108">
        <f>K118/8</f>
        <v>0.3014705882352941</v>
      </c>
      <c r="L120" s="109" t="s">
        <v>110</v>
      </c>
      <c r="M120" s="108">
        <f>K118/J118</f>
        <v>0.3504273504273504</v>
      </c>
      <c r="N120" s="118"/>
      <c r="O120" s="118"/>
      <c r="AL120" s="146" t="s">
        <v>119</v>
      </c>
      <c r="AM120" s="133">
        <f>CONFIDENCE(0.05,AM119,34)</f>
        <v>6.0388868130102788E-2</v>
      </c>
      <c r="AO120" s="133">
        <f>CONFIDENCE(0.05,AO119,34)</f>
        <v>7.0219614104770414E-2</v>
      </c>
    </row>
    <row r="1048576" spans="39:39">
      <c r="AM1048576">
        <f>K1048576/8</f>
        <v>0</v>
      </c>
    </row>
  </sheetData>
  <mergeCells count="46">
    <mergeCell ref="AS31:BD31"/>
    <mergeCell ref="Q60:T60"/>
    <mergeCell ref="V60:Y60"/>
    <mergeCell ref="AA60:AD60"/>
    <mergeCell ref="AU56:AV56"/>
    <mergeCell ref="Q115:AJ115"/>
    <mergeCell ref="AI54:AJ54"/>
    <mergeCell ref="AI114:AJ114"/>
    <mergeCell ref="AF60:AG60"/>
    <mergeCell ref="AI60:AJ60"/>
    <mergeCell ref="Q61:AJ61"/>
    <mergeCell ref="Q62:T62"/>
    <mergeCell ref="U62:U114"/>
    <mergeCell ref="V62:Y62"/>
    <mergeCell ref="Z62:Z114"/>
    <mergeCell ref="AA62:AD62"/>
    <mergeCell ref="AE62:AE114"/>
    <mergeCell ref="AH2:AH54"/>
    <mergeCell ref="AF54:AG54"/>
    <mergeCell ref="AF2:AG2"/>
    <mergeCell ref="AA2:AD2"/>
    <mergeCell ref="B54:G56"/>
    <mergeCell ref="Q54:T54"/>
    <mergeCell ref="V54:Y54"/>
    <mergeCell ref="AA54:AD54"/>
    <mergeCell ref="J2:M2"/>
    <mergeCell ref="Q2:T2"/>
    <mergeCell ref="V2:Y2"/>
    <mergeCell ref="Z2:Z54"/>
    <mergeCell ref="AE2:AE54"/>
    <mergeCell ref="B118:I118"/>
    <mergeCell ref="A3:A52"/>
    <mergeCell ref="B57:I57"/>
    <mergeCell ref="A63:A112"/>
    <mergeCell ref="AI62:AJ62"/>
    <mergeCell ref="U2:U54"/>
    <mergeCell ref="J62:M62"/>
    <mergeCell ref="AF62:AG62"/>
    <mergeCell ref="AH62:AH114"/>
    <mergeCell ref="Q114:T114"/>
    <mergeCell ref="V114:Y114"/>
    <mergeCell ref="AA114:AD114"/>
    <mergeCell ref="AF114:AG114"/>
    <mergeCell ref="AI2:AJ2"/>
    <mergeCell ref="B53:M53"/>
    <mergeCell ref="B115:G117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C39" sqref="C39"/>
    </sheetView>
  </sheetViews>
  <sheetFormatPr defaultColWidth="8.85546875" defaultRowHeight="15"/>
  <cols>
    <col min="1" max="1" width="28.28515625" customWidth="1"/>
    <col min="2" max="2" width="20.140625" customWidth="1"/>
    <col min="3" max="3" width="28.7109375" customWidth="1"/>
    <col min="4" max="4" width="31.85546875" customWidth="1"/>
    <col min="5" max="5" width="14.140625" customWidth="1"/>
    <col min="6" max="6" width="12.7109375" customWidth="1"/>
    <col min="7" max="7" width="15.140625" customWidth="1"/>
  </cols>
  <sheetData>
    <row r="1" spans="1:6" ht="15.75" thickBot="1"/>
    <row r="2" spans="1:6" ht="15.75" thickBot="1">
      <c r="C2" s="205" t="s">
        <v>99</v>
      </c>
      <c r="D2" s="206"/>
      <c r="E2" s="205" t="s">
        <v>100</v>
      </c>
      <c r="F2" s="206"/>
    </row>
    <row r="3" spans="1:6" ht="18.75" customHeight="1">
      <c r="A3" s="207" t="s">
        <v>98</v>
      </c>
      <c r="B3" s="18" t="s">
        <v>95</v>
      </c>
      <c r="C3" s="204" t="s">
        <v>93</v>
      </c>
      <c r="D3" s="203" t="s">
        <v>94</v>
      </c>
      <c r="E3" s="204" t="s">
        <v>93</v>
      </c>
      <c r="F3" s="203" t="s">
        <v>94</v>
      </c>
    </row>
    <row r="4" spans="1:6" ht="17.25" customHeight="1">
      <c r="A4" s="208"/>
      <c r="B4" s="19">
        <v>75</v>
      </c>
      <c r="C4" s="204"/>
      <c r="D4" s="203"/>
      <c r="E4" s="204"/>
      <c r="F4" s="203"/>
    </row>
    <row r="5" spans="1:6" ht="20.100000000000001" customHeight="1">
      <c r="A5" s="202" t="s">
        <v>87</v>
      </c>
      <c r="B5" s="20" t="s">
        <v>79</v>
      </c>
      <c r="C5" s="22">
        <f>'recall-precision analysis'!Q53</f>
        <v>1</v>
      </c>
      <c r="D5" s="23">
        <f>'recall-precision analysis'!Q113</f>
        <v>13</v>
      </c>
      <c r="E5" s="22">
        <f>'recall-precision analysis'!R53</f>
        <v>0</v>
      </c>
      <c r="F5" s="23">
        <f>'recall-precision analysis'!R113</f>
        <v>2</v>
      </c>
    </row>
    <row r="6" spans="1:6" ht="20.100000000000001" customHeight="1">
      <c r="A6" s="202"/>
      <c r="B6" s="20" t="s">
        <v>97</v>
      </c>
      <c r="C6" s="22">
        <f>'recall-precision analysis'!S53</f>
        <v>23</v>
      </c>
      <c r="D6" s="23">
        <f>'recall-precision analysis'!S113</f>
        <v>28</v>
      </c>
      <c r="E6" s="22">
        <f>'recall-precision analysis'!T53</f>
        <v>5</v>
      </c>
      <c r="F6" s="23">
        <f>'recall-precision analysis'!T113</f>
        <v>11</v>
      </c>
    </row>
    <row r="7" spans="1:6" ht="20.100000000000001" customHeight="1">
      <c r="A7" s="202" t="s">
        <v>96</v>
      </c>
      <c r="B7" s="20" t="s">
        <v>81</v>
      </c>
      <c r="C7" s="22">
        <f>'recall-precision analysis'!V53</f>
        <v>5</v>
      </c>
      <c r="D7" s="23">
        <f>'recall-precision analysis'!V113</f>
        <v>9</v>
      </c>
      <c r="E7" s="22">
        <f>'recall-precision analysis'!W53</f>
        <v>0</v>
      </c>
      <c r="F7" s="23">
        <f>'recall-precision analysis'!W113</f>
        <v>2</v>
      </c>
    </row>
    <row r="8" spans="1:6" ht="20.100000000000001" customHeight="1">
      <c r="A8" s="202"/>
      <c r="B8" s="20" t="s">
        <v>82</v>
      </c>
      <c r="C8" s="22">
        <f>'recall-precision analysis'!X53</f>
        <v>2</v>
      </c>
      <c r="D8" s="23">
        <f>'recall-precision analysis'!X113</f>
        <v>3</v>
      </c>
      <c r="E8" s="22">
        <f>'recall-precision analysis'!Y53</f>
        <v>0</v>
      </c>
      <c r="F8" s="23">
        <f>'recall-precision analysis'!Y113</f>
        <v>0</v>
      </c>
    </row>
    <row r="9" spans="1:6" ht="20.100000000000001" customHeight="1">
      <c r="A9" s="202" t="s">
        <v>91</v>
      </c>
      <c r="B9" s="20" t="s">
        <v>83</v>
      </c>
      <c r="C9" s="22">
        <f>'recall-precision analysis'!AA53</f>
        <v>10</v>
      </c>
      <c r="D9" s="23">
        <f>'recall-precision analysis'!AA113</f>
        <v>9</v>
      </c>
      <c r="E9" s="22">
        <f>'recall-precision analysis'!AB53</f>
        <v>1</v>
      </c>
      <c r="F9" s="23">
        <f>'recall-precision analysis'!AB113</f>
        <v>2</v>
      </c>
    </row>
    <row r="10" spans="1:6" ht="20.100000000000001" customHeight="1">
      <c r="A10" s="202"/>
      <c r="B10" s="20" t="s">
        <v>84</v>
      </c>
      <c r="C10" s="22">
        <f>'recall-precision analysis'!AC53</f>
        <v>5</v>
      </c>
      <c r="D10" s="23">
        <f>'recall-precision analysis'!AC113</f>
        <v>8</v>
      </c>
      <c r="E10" s="22">
        <f>'recall-precision analysis'!AD53</f>
        <v>0</v>
      </c>
      <c r="F10" s="23">
        <f>'recall-precision analysis'!AD113</f>
        <v>4</v>
      </c>
    </row>
    <row r="11" spans="1:6" ht="20.100000000000001" customHeight="1">
      <c r="A11" s="16" t="s">
        <v>88</v>
      </c>
      <c r="B11" s="20" t="s">
        <v>85</v>
      </c>
      <c r="C11" s="22">
        <f>'recall-precision analysis'!AF53</f>
        <v>5</v>
      </c>
      <c r="D11" s="23">
        <f>'recall-precision analysis'!AF113</f>
        <v>4</v>
      </c>
      <c r="E11" s="22">
        <f>'recall-precision analysis'!AG53</f>
        <v>1</v>
      </c>
      <c r="F11" s="23">
        <f>'recall-precision analysis'!AG113</f>
        <v>0</v>
      </c>
    </row>
    <row r="12" spans="1:6" ht="20.100000000000001" customHeight="1" thickBot="1">
      <c r="A12" s="17" t="s">
        <v>89</v>
      </c>
      <c r="B12" s="21" t="s">
        <v>86</v>
      </c>
      <c r="C12" s="24">
        <f>'recall-precision analysis'!AI53</f>
        <v>4</v>
      </c>
      <c r="D12" s="25">
        <f>'recall-precision analysis'!AI113</f>
        <v>6</v>
      </c>
      <c r="E12" s="24">
        <f>'recall-precision analysis'!AJ53</f>
        <v>1</v>
      </c>
      <c r="F12" s="25">
        <f>'recall-precision analysis'!AJ113</f>
        <v>1</v>
      </c>
    </row>
  </sheetData>
  <mergeCells count="10">
    <mergeCell ref="A7:A8"/>
    <mergeCell ref="A9:A10"/>
    <mergeCell ref="F3:F4"/>
    <mergeCell ref="E3:E4"/>
    <mergeCell ref="C2:D2"/>
    <mergeCell ref="E2:F2"/>
    <mergeCell ref="C3:C4"/>
    <mergeCell ref="D3:D4"/>
    <mergeCell ref="A3:A4"/>
    <mergeCell ref="A5:A6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2:T19"/>
  <sheetViews>
    <sheetView zoomScale="85" zoomScaleNormal="85" zoomScalePageLayoutView="85" workbookViewId="0">
      <selection activeCell="W19" sqref="W19"/>
    </sheetView>
  </sheetViews>
  <sheetFormatPr defaultColWidth="8.85546875" defaultRowHeight="15"/>
  <cols>
    <col min="1" max="1" width="41" customWidth="1"/>
    <col min="2" max="2" width="14.28515625" customWidth="1"/>
    <col min="3" max="6" width="15.7109375" customWidth="1"/>
    <col min="7" max="7" width="2" customWidth="1"/>
    <col min="8" max="11" width="15.7109375" customWidth="1"/>
    <col min="13" max="13" width="0" hidden="1" customWidth="1"/>
    <col min="14" max="15" width="18.42578125" hidden="1" customWidth="1"/>
    <col min="16" max="16" width="11" hidden="1" customWidth="1"/>
    <col min="17" max="17" width="5.42578125" hidden="1" customWidth="1"/>
    <col min="18" max="18" width="19" hidden="1" customWidth="1"/>
    <col min="19" max="19" width="18" hidden="1" customWidth="1"/>
    <col min="20" max="21" width="0" hidden="1" customWidth="1"/>
  </cols>
  <sheetData>
    <row r="2" spans="1:20" ht="18.75">
      <c r="A2" s="169"/>
      <c r="B2" s="212"/>
      <c r="C2" s="209" t="s">
        <v>93</v>
      </c>
      <c r="D2" s="209"/>
      <c r="E2" s="209"/>
      <c r="F2" s="209"/>
      <c r="G2" s="75"/>
      <c r="H2" s="209" t="s">
        <v>94</v>
      </c>
      <c r="I2" s="209"/>
      <c r="J2" s="209"/>
      <c r="K2" s="209"/>
      <c r="N2" s="209" t="s">
        <v>93</v>
      </c>
      <c r="O2" s="209"/>
      <c r="P2" s="123"/>
      <c r="R2" s="209" t="s">
        <v>94</v>
      </c>
      <c r="S2" s="209"/>
    </row>
    <row r="3" spans="1:20" ht="60">
      <c r="A3" s="213"/>
      <c r="B3" s="214"/>
      <c r="C3" s="78" t="s">
        <v>101</v>
      </c>
      <c r="D3" s="79" t="s">
        <v>102</v>
      </c>
      <c r="E3" s="79" t="s">
        <v>77</v>
      </c>
      <c r="F3" s="80" t="s">
        <v>78</v>
      </c>
      <c r="G3" s="75"/>
      <c r="H3" s="78" t="s">
        <v>101</v>
      </c>
      <c r="I3" s="79" t="s">
        <v>102</v>
      </c>
      <c r="J3" s="79" t="s">
        <v>77</v>
      </c>
      <c r="K3" s="80" t="s">
        <v>78</v>
      </c>
      <c r="N3" s="109" t="s">
        <v>109</v>
      </c>
      <c r="O3" s="109" t="s">
        <v>110</v>
      </c>
      <c r="P3" s="124"/>
      <c r="R3" s="109" t="s">
        <v>109</v>
      </c>
      <c r="S3" s="109" t="s">
        <v>110</v>
      </c>
    </row>
    <row r="4" spans="1:20" hidden="1">
      <c r="A4" s="211" t="s">
        <v>106</v>
      </c>
      <c r="B4" s="39">
        <f>'recall-precision analysis'!I54</f>
        <v>80</v>
      </c>
      <c r="C4" s="32">
        <f>'recall-precision analysis'!J54</f>
        <v>8</v>
      </c>
      <c r="D4" s="32">
        <f>'recall-precision analysis'!K54</f>
        <v>2.2999999999999998</v>
      </c>
      <c r="E4" s="32">
        <f>'recall-precision analysis'!L54</f>
        <v>2.2999999999999998</v>
      </c>
      <c r="F4" s="32">
        <f>'recall-precision analysis'!M54</f>
        <v>0.3</v>
      </c>
      <c r="G4" s="76"/>
      <c r="H4" s="32">
        <f>'recall-precision analysis'!J115</f>
        <v>6.8888888888888893</v>
      </c>
      <c r="I4" s="32">
        <f>'recall-precision analysis'!K115</f>
        <v>2.7777777777777777</v>
      </c>
      <c r="J4" s="32">
        <f>'recall-precision analysis'!L115</f>
        <v>2.5555555555555554</v>
      </c>
      <c r="K4" s="32">
        <f>'recall-precision analysis'!M115</f>
        <v>1</v>
      </c>
      <c r="M4" s="96">
        <f>B4</f>
        <v>80</v>
      </c>
      <c r="N4" s="111">
        <f>'recall-precision analysis'!K59</f>
        <v>0.21484375</v>
      </c>
      <c r="O4" s="111">
        <f>'recall-precision analysis'!M59</f>
        <v>0.2320675105485232</v>
      </c>
      <c r="P4" s="125">
        <f>'recall-precision analysis'!D59</f>
        <v>10</v>
      </c>
      <c r="R4" s="111">
        <f>'recall-precision analysis'!K120</f>
        <v>0.3014705882352941</v>
      </c>
      <c r="S4" s="111">
        <f>'recall-precision analysis'!M120</f>
        <v>0.3504273504273504</v>
      </c>
      <c r="T4">
        <f>'recall-precision analysis'!D120</f>
        <v>9</v>
      </c>
    </row>
    <row r="5" spans="1:20" hidden="1">
      <c r="A5" s="211"/>
      <c r="B5" s="39">
        <f>'recall-precision analysis'!I55</f>
        <v>60</v>
      </c>
      <c r="C5" s="32">
        <f>'recall-precision analysis'!J55</f>
        <v>8.3181818181818183</v>
      </c>
      <c r="D5" s="32">
        <f>'recall-precision analysis'!K55</f>
        <v>2.1818181818181817</v>
      </c>
      <c r="E5" s="32">
        <f>'recall-precision analysis'!L55</f>
        <v>2.1818181818181817</v>
      </c>
      <c r="F5" s="32">
        <f>'recall-precision analysis'!M55</f>
        <v>0.31818181818181818</v>
      </c>
      <c r="G5" s="76"/>
      <c r="H5" s="32">
        <f>'recall-precision analysis'!J116</f>
        <v>6.6296296296296298</v>
      </c>
      <c r="I5" s="32">
        <f>'recall-precision analysis'!K116</f>
        <v>2.5555555555555554</v>
      </c>
      <c r="J5" s="32">
        <f>'recall-precision analysis'!L116</f>
        <v>2.4814814814814814</v>
      </c>
      <c r="K5" s="32">
        <f>'recall-precision analysis'!M116</f>
        <v>0.59259259259259256</v>
      </c>
    </row>
    <row r="6" spans="1:20" hidden="1">
      <c r="A6" s="211"/>
      <c r="B6" s="39">
        <f>'recall-precision analysis'!I56</f>
        <v>75</v>
      </c>
      <c r="C6" s="32">
        <f>'recall-precision analysis'!J56</f>
        <v>8.615384615384615</v>
      </c>
      <c r="D6" s="32">
        <f>'recall-precision analysis'!K56</f>
        <v>2.3846153846153846</v>
      </c>
      <c r="E6" s="32">
        <f>'recall-precision analysis'!L56</f>
        <v>2.3846153846153846</v>
      </c>
      <c r="F6" s="32">
        <f>'recall-precision analysis'!M56</f>
        <v>0.53846153846153844</v>
      </c>
      <c r="G6" s="76"/>
      <c r="H6" s="32">
        <f>'recall-precision analysis'!J117</f>
        <v>6.615384615384615</v>
      </c>
      <c r="I6" s="32">
        <f>'recall-precision analysis'!K117</f>
        <v>3</v>
      </c>
      <c r="J6" s="32">
        <f>'recall-precision analysis'!L117</f>
        <v>2.8461538461538463</v>
      </c>
      <c r="K6" s="32">
        <f>'recall-precision analysis'!M117</f>
        <v>0.61538461538461542</v>
      </c>
    </row>
    <row r="7" spans="1:20" ht="23.25">
      <c r="A7" s="210" t="s">
        <v>107</v>
      </c>
      <c r="B7" s="210"/>
      <c r="C7" s="43">
        <f>'recall-precision analysis'!J57</f>
        <v>7.40625</v>
      </c>
      <c r="D7" s="43">
        <f>'recall-precision analysis'!K57</f>
        <v>1.71875</v>
      </c>
      <c r="E7" s="43">
        <f>'recall-precision analysis'!L57</f>
        <v>1.71875</v>
      </c>
      <c r="F7" s="44">
        <f>'recall-precision analysis'!M57</f>
        <v>0.25</v>
      </c>
      <c r="G7" s="77"/>
      <c r="H7" s="43">
        <f>'recall-precision analysis'!J118</f>
        <v>6.882352941176471</v>
      </c>
      <c r="I7" s="43">
        <f>'recall-precision analysis'!K118</f>
        <v>2.4117647058823528</v>
      </c>
      <c r="J7" s="43">
        <f>'recall-precision analysis'!L118</f>
        <v>2.2222222222222223</v>
      </c>
      <c r="K7" s="44">
        <f>'recall-precision analysis'!M118</f>
        <v>0.61111111111111116</v>
      </c>
    </row>
    <row r="9" spans="1:20" ht="21">
      <c r="B9" s="114" t="s">
        <v>113</v>
      </c>
      <c r="C9" s="114" t="s">
        <v>114</v>
      </c>
      <c r="D9" s="114" t="s">
        <v>115</v>
      </c>
    </row>
    <row r="10" spans="1:20" ht="41.25" customHeight="1">
      <c r="A10" s="114" t="s">
        <v>112</v>
      </c>
      <c r="B10" s="115">
        <f>AVERAGE('recall-precision analysis'!F4:F35)</f>
        <v>67.4375</v>
      </c>
      <c r="C10" s="115">
        <f>AVERAGE('recall-precision analysis'!F68:F97)</f>
        <v>68.11666666666666</v>
      </c>
      <c r="D10" s="115">
        <f>(B10+C10)/2</f>
        <v>67.777083333333337</v>
      </c>
    </row>
    <row r="11" spans="1:20" ht="66.75" customHeight="1" thickBot="1"/>
    <row r="12" spans="1:20" ht="19.5" thickBot="1">
      <c r="A12" s="85" t="s">
        <v>108</v>
      </c>
      <c r="B12" s="82" t="s">
        <v>93</v>
      </c>
      <c r="C12" s="83" t="s">
        <v>94</v>
      </c>
    </row>
    <row r="13" spans="1:20">
      <c r="A13" s="84" t="s">
        <v>101</v>
      </c>
      <c r="B13" s="58">
        <f>C7</f>
        <v>7.40625</v>
      </c>
      <c r="C13" s="42">
        <f>H7</f>
        <v>6.882352941176471</v>
      </c>
    </row>
    <row r="14" spans="1:20">
      <c r="A14" s="88" t="s">
        <v>102</v>
      </c>
      <c r="B14" s="58">
        <f>D7</f>
        <v>1.71875</v>
      </c>
      <c r="C14" s="42">
        <f>I7</f>
        <v>2.4117647058823528</v>
      </c>
    </row>
    <row r="15" spans="1:20" ht="30">
      <c r="A15" s="88" t="s">
        <v>77</v>
      </c>
      <c r="B15" s="58">
        <f>E7</f>
        <v>1.71875</v>
      </c>
      <c r="C15" s="42">
        <f>J7</f>
        <v>2.2222222222222223</v>
      </c>
    </row>
    <row r="16" spans="1:20" ht="30.75" thickBot="1">
      <c r="A16" s="81" t="s">
        <v>78</v>
      </c>
      <c r="B16" s="59">
        <f>F7</f>
        <v>0.25</v>
      </c>
      <c r="C16" s="50">
        <f>K7</f>
        <v>0.61111111111111116</v>
      </c>
    </row>
    <row r="19" ht="136.5" customHeight="1"/>
  </sheetData>
  <mergeCells count="7">
    <mergeCell ref="N2:O2"/>
    <mergeCell ref="R2:S2"/>
    <mergeCell ref="A7:B7"/>
    <mergeCell ref="C2:F2"/>
    <mergeCell ref="H2:K2"/>
    <mergeCell ref="A4:A6"/>
    <mergeCell ref="A2:B3"/>
  </mergeCells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4</vt:i4>
      </vt:variant>
    </vt:vector>
  </HeadingPairs>
  <TitlesOfParts>
    <vt:vector size="4" baseType="lpstr">
      <vt:lpstr>all data</vt:lpstr>
      <vt:lpstr>recall-precision analysis</vt:lpstr>
      <vt:lpstr>analysis</vt:lpstr>
      <vt:lpstr>averageAnalysis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Looly</dc:creator>
  <cp:lastModifiedBy>Looly</cp:lastModifiedBy>
  <cp:lastPrinted>2015-04-22T08:39:50Z</cp:lastPrinted>
  <dcterms:created xsi:type="dcterms:W3CDTF">2015-04-04T16:52:52Z</dcterms:created>
  <dcterms:modified xsi:type="dcterms:W3CDTF">2015-05-22T18:13:47Z</dcterms:modified>
</cp:coreProperties>
</file>